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6・01_予防接種\●E・06・03_広域予防接種事業\○様式（美の国あきたネット掲載用）\○標準様式２・３(実施報告書兼請求書)（常に最新）\"/>
    </mc:Choice>
  </mc:AlternateContent>
  <xr:revisionPtr revIDLastSave="0" documentId="13_ncr:1_{3A93C318-3A8E-4B43-A054-3FB003943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報告書兼請求書(記入しないこと)" sheetId="4" r:id="rId1"/>
    <sheet name="委託料一覧" sheetId="6" state="hidden" r:id="rId2"/>
  </sheets>
  <definedNames>
    <definedName name="_xlnm._FilterDatabase" localSheetId="1" hidden="1">委託料一覧!$A$5:$BR$34</definedName>
    <definedName name="_xlnm.Print_Area" localSheetId="1">委託料一覧!$A$1:$BV$34</definedName>
    <definedName name="_xlnm.Print_Area" localSheetId="0">'実施報告書兼請求書(記入しないこと)'!$A$1:$AL$67</definedName>
    <definedName name="_xlnm.Print_Titles" localSheetId="1">委託料一覧!$A:$B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4" l="1"/>
  <c r="AK39" i="4"/>
  <c r="AK48" i="4"/>
  <c r="AK47" i="4"/>
  <c r="AK46" i="4"/>
  <c r="AK45" i="4"/>
  <c r="AK8" i="4"/>
  <c r="G52" i="4"/>
  <c r="G51" i="4"/>
  <c r="L49" i="4"/>
  <c r="G48" i="4"/>
  <c r="G47" i="4"/>
  <c r="G46" i="4"/>
  <c r="G45" i="4"/>
  <c r="S48" i="4"/>
  <c r="AA48" i="4" s="1"/>
  <c r="S47" i="4"/>
  <c r="AA47" i="4" s="1"/>
  <c r="S46" i="4"/>
  <c r="AA46" i="4" s="1"/>
  <c r="S45" i="4"/>
  <c r="AA45" i="4" s="1"/>
  <c r="S44" i="4"/>
  <c r="AA44" i="4" s="1"/>
  <c r="S43" i="4"/>
  <c r="AA43" i="4" s="1"/>
  <c r="S42" i="4"/>
  <c r="AA42" i="4" s="1"/>
  <c r="S41" i="4"/>
  <c r="AA41" i="4" s="1"/>
  <c r="S40" i="4"/>
  <c r="AA40" i="4" s="1"/>
  <c r="Q40" i="4"/>
  <c r="S39" i="4"/>
  <c r="AA39" i="4" s="1"/>
  <c r="AP39" i="4"/>
  <c r="AC39" i="4" l="1"/>
  <c r="G42" i="4" l="1"/>
  <c r="G41" i="4"/>
  <c r="Q37" i="4"/>
  <c r="S37" i="4"/>
  <c r="AA37" i="4" s="1"/>
  <c r="AK37" i="4"/>
  <c r="AP37" i="4"/>
  <c r="AC37" i="4" l="1"/>
  <c r="G38" i="4"/>
  <c r="Q38" i="4"/>
  <c r="S38" i="4"/>
  <c r="AK38" i="4"/>
  <c r="AP38" i="4"/>
  <c r="AC38" i="4" l="1"/>
  <c r="AA38" i="4"/>
  <c r="G39" i="4"/>
  <c r="G40" i="4"/>
  <c r="AK40" i="4"/>
  <c r="AP40" i="4"/>
  <c r="AC40" i="4" l="1"/>
  <c r="Q41" i="4"/>
  <c r="AC41" i="4"/>
  <c r="AK41" i="4"/>
  <c r="Q42" i="4"/>
  <c r="AC42" i="4"/>
  <c r="AK42" i="4"/>
  <c r="Q43" i="4"/>
  <c r="AC43" i="4"/>
  <c r="AK43" i="4"/>
  <c r="Q44" i="4"/>
  <c r="AC44" i="4"/>
  <c r="AK44" i="4"/>
  <c r="Q45" i="4"/>
  <c r="AP45" i="4"/>
  <c r="AP41" i="4"/>
  <c r="AP43" i="4"/>
  <c r="AP44" i="4"/>
  <c r="AP42" i="4"/>
  <c r="AC45" i="4" l="1"/>
  <c r="Q46" i="4"/>
  <c r="AP46" i="4"/>
  <c r="AC46" i="4" l="1"/>
  <c r="AC64" i="4" l="1"/>
  <c r="O64" i="4"/>
  <c r="AK50" i="4"/>
  <c r="Q49" i="4"/>
  <c r="AC48" i="4"/>
  <c r="Q48" i="4"/>
  <c r="AK36" i="4"/>
  <c r="S36" i="4"/>
  <c r="Q36" i="4"/>
  <c r="AK35" i="4"/>
  <c r="S35" i="4"/>
  <c r="AA35" i="4" s="1"/>
  <c r="Q35" i="4"/>
  <c r="AK34" i="4"/>
  <c r="S34" i="4"/>
  <c r="Q34" i="4"/>
  <c r="G34" i="4"/>
  <c r="S33" i="4"/>
  <c r="AC33" i="4" s="1"/>
  <c r="G33" i="4"/>
  <c r="AK33" i="4" s="1"/>
  <c r="AK32" i="4"/>
  <c r="S32" i="4"/>
  <c r="AC32" i="4" s="1"/>
  <c r="Q32" i="4"/>
  <c r="G32" i="4"/>
  <c r="S31" i="4"/>
  <c r="G31" i="4"/>
  <c r="AK31" i="4" s="1"/>
  <c r="AK30" i="4"/>
  <c r="S30" i="4"/>
  <c r="AC30" i="4" s="1"/>
  <c r="Q30" i="4"/>
  <c r="AK29" i="4"/>
  <c r="S29" i="4"/>
  <c r="AA29" i="4" s="1"/>
  <c r="Q29" i="4"/>
  <c r="G29" i="4"/>
  <c r="S28" i="4"/>
  <c r="AC28" i="4" s="1"/>
  <c r="G28" i="4"/>
  <c r="AK28" i="4" s="1"/>
  <c r="AK27" i="4"/>
  <c r="S27" i="4"/>
  <c r="AC27" i="4" s="1"/>
  <c r="Q27" i="4"/>
  <c r="AK26" i="4"/>
  <c r="S26" i="4"/>
  <c r="AC26" i="4" s="1"/>
  <c r="Q26" i="4"/>
  <c r="G26" i="4"/>
  <c r="S25" i="4"/>
  <c r="AC25" i="4" s="1"/>
  <c r="G25" i="4"/>
  <c r="AK25" i="4" s="1"/>
  <c r="AK24" i="4"/>
  <c r="S24" i="4"/>
  <c r="AC24" i="4" s="1"/>
  <c r="Q24" i="4"/>
  <c r="AK23" i="4"/>
  <c r="S23" i="4"/>
  <c r="AC23" i="4" s="1"/>
  <c r="Q23" i="4"/>
  <c r="G23" i="4"/>
  <c r="S22" i="4"/>
  <c r="AA22" i="4" s="1"/>
  <c r="G22" i="4"/>
  <c r="AK21" i="4"/>
  <c r="S21" i="4"/>
  <c r="AC21" i="4" s="1"/>
  <c r="Q21" i="4"/>
  <c r="AK20" i="4"/>
  <c r="S20" i="4"/>
  <c r="AC20" i="4" s="1"/>
  <c r="Q20" i="4"/>
  <c r="G20" i="4"/>
  <c r="S19" i="4"/>
  <c r="AA19" i="4" s="1"/>
  <c r="G19" i="4"/>
  <c r="Q19" i="4" s="1"/>
  <c r="AK18" i="4"/>
  <c r="S18" i="4"/>
  <c r="AC18" i="4" s="1"/>
  <c r="Q18" i="4"/>
  <c r="G18" i="4"/>
  <c r="S17" i="4"/>
  <c r="AC17" i="4" s="1"/>
  <c r="G17" i="4"/>
  <c r="AK17" i="4" s="1"/>
  <c r="AK16" i="4"/>
  <c r="S16" i="4"/>
  <c r="AA16" i="4" s="1"/>
  <c r="Q16" i="4"/>
  <c r="G16" i="4"/>
  <c r="S15" i="4"/>
  <c r="AC15" i="4" s="1"/>
  <c r="G15" i="4"/>
  <c r="AK15" i="4" s="1"/>
  <c r="T13" i="4"/>
  <c r="AO25" i="4"/>
  <c r="AO17" i="4"/>
  <c r="AP15" i="4"/>
  <c r="AP22" i="4"/>
  <c r="AO48" i="4"/>
  <c r="AP34" i="4"/>
  <c r="AP48" i="4"/>
  <c r="AO47" i="4"/>
  <c r="AP27" i="4"/>
  <c r="AO23" i="4"/>
  <c r="AP30" i="4"/>
  <c r="AO31" i="4"/>
  <c r="AP19" i="4"/>
  <c r="AP35" i="4"/>
  <c r="AP32" i="4"/>
  <c r="AO20" i="4"/>
  <c r="AP24" i="4"/>
  <c r="AO26" i="4"/>
  <c r="AO22" i="4"/>
  <c r="AP23" i="4"/>
  <c r="AO16" i="4"/>
  <c r="AO28" i="4"/>
  <c r="AP31" i="4"/>
  <c r="AO18" i="4"/>
  <c r="AP33" i="4"/>
  <c r="AP28" i="4"/>
  <c r="AO33" i="4"/>
  <c r="AP16" i="4"/>
  <c r="AP36" i="4"/>
  <c r="AP18" i="4"/>
  <c r="AP20" i="4"/>
  <c r="AP17" i="4"/>
  <c r="AP26" i="4"/>
  <c r="AO34" i="4"/>
  <c r="AP25" i="4"/>
  <c r="AO19" i="4"/>
  <c r="AO15" i="4"/>
  <c r="AP29" i="4"/>
  <c r="AO32" i="4"/>
  <c r="AO29" i="4"/>
  <c r="AP47" i="4"/>
  <c r="AP21" i="4"/>
  <c r="Q22" i="4" l="1"/>
  <c r="AC36" i="4"/>
  <c r="AA36" i="4"/>
  <c r="AC35" i="4"/>
  <c r="AK22" i="4"/>
  <c r="AC22" i="4"/>
  <c r="Q47" i="4"/>
  <c r="AK19" i="4"/>
  <c r="AC47" i="4"/>
  <c r="AA27" i="4"/>
  <c r="Q28" i="4"/>
  <c r="AC19" i="4"/>
  <c r="AA21" i="4"/>
  <c r="AA15" i="4"/>
  <c r="AA24" i="4"/>
  <c r="AC34" i="4"/>
  <c r="AA34" i="4"/>
  <c r="AC29" i="4"/>
  <c r="AA32" i="4"/>
  <c r="AA18" i="4"/>
  <c r="AC16" i="4"/>
  <c r="Q31" i="4"/>
  <c r="Q15" i="4"/>
  <c r="AC31" i="4"/>
  <c r="AA31" i="4"/>
  <c r="AA26" i="4"/>
  <c r="Q17" i="4"/>
  <c r="AA23" i="4"/>
  <c r="Q25" i="4"/>
  <c r="AA28" i="4"/>
  <c r="Q33" i="4"/>
  <c r="AA17" i="4"/>
  <c r="AA20" i="4"/>
  <c r="AA25" i="4"/>
  <c r="AA33" i="4"/>
  <c r="AA30" i="4"/>
  <c r="AC49" i="4" l="1"/>
  <c r="I50" i="4" s="1"/>
  <c r="AK49" i="4" l="1"/>
  <c r="R50" i="4"/>
  <c r="P11" i="4"/>
</calcChain>
</file>

<file path=xl/sharedStrings.xml><?xml version="1.0" encoding="utf-8"?>
<sst xmlns="http://schemas.openxmlformats.org/spreadsheetml/2006/main" count="660" uniqueCount="344">
  <si>
    <t>秋 田 県 広 域 予 防 接 種</t>
    <rPh sb="0" eb="1">
      <t>アキ</t>
    </rPh>
    <rPh sb="2" eb="3">
      <t>タ</t>
    </rPh>
    <rPh sb="4" eb="5">
      <t>ケン</t>
    </rPh>
    <rPh sb="6" eb="7">
      <t>ヒロシ</t>
    </rPh>
    <rPh sb="8" eb="9">
      <t>イキ</t>
    </rPh>
    <rPh sb="10" eb="11">
      <t>ヨ</t>
    </rPh>
    <rPh sb="12" eb="13">
      <t>ボウ</t>
    </rPh>
    <rPh sb="14" eb="15">
      <t>セッ</t>
    </rPh>
    <rPh sb="16" eb="17">
      <t>タネ</t>
    </rPh>
    <phoneticPr fontId="20"/>
  </si>
  <si>
    <t>電話：</t>
    <rPh sb="0" eb="2">
      <t>デンワ</t>
    </rPh>
    <phoneticPr fontId="20"/>
  </si>
  <si>
    <t>（宛先）</t>
  </si>
  <si>
    <t>0187-85-3102</t>
  </si>
  <si>
    <t>生後90月以上</t>
    <rPh sb="5" eb="7">
      <t>イジョウ</t>
    </rPh>
    <phoneticPr fontId="20"/>
  </si>
  <si>
    <t>hoken@town.akita-misato.lg.jp</t>
  </si>
  <si>
    <t xml:space="preserve"> 金 融 機 関 名</t>
    <rPh sb="1" eb="2">
      <t>カネ</t>
    </rPh>
    <rPh sb="3" eb="4">
      <t>ユウ</t>
    </rPh>
    <rPh sb="5" eb="6">
      <t>キ</t>
    </rPh>
    <rPh sb="7" eb="8">
      <t>セキ</t>
    </rPh>
    <rPh sb="9" eb="10">
      <t>メイ</t>
    </rPh>
    <phoneticPr fontId="20" alignment="distributed"/>
  </si>
  <si>
    <t>日</t>
    <rPh sb="0" eb="1">
      <t>ヒ</t>
    </rPh>
    <phoneticPr fontId="20"/>
  </si>
  <si>
    <t>請求者の押印要否 及び 風しん第５期の請求方法は、各市町村担当課所に確認してください（上の注意事項</t>
    <rPh sb="9" eb="10">
      <t>オヨ</t>
    </rPh>
    <rPh sb="12" eb="13">
      <t>フウ</t>
    </rPh>
    <rPh sb="15" eb="16">
      <t>ダイ</t>
    </rPh>
    <rPh sb="17" eb="18">
      <t>キ</t>
    </rPh>
    <rPh sb="21" eb="23">
      <t>ホウホウ</t>
    </rPh>
    <rPh sb="25" eb="26">
      <t>カク</t>
    </rPh>
    <phoneticPr fontId="20"/>
  </si>
  <si>
    <t>令和</t>
    <rPh sb="0" eb="2">
      <t>レイワ</t>
    </rPh>
    <phoneticPr fontId="20"/>
  </si>
  <si>
    <t>Ｈ ｉ ｂ 感 染 症</t>
    <rPh sb="6" eb="7">
      <t>カン</t>
    </rPh>
    <rPh sb="8" eb="9">
      <t>ソメ</t>
    </rPh>
    <rPh sb="10" eb="11">
      <t>ショウ</t>
    </rPh>
    <phoneticPr fontId="20"/>
  </si>
  <si>
    <t>第2期 6歳児</t>
    <rPh sb="0" eb="2">
      <t>ダイニ</t>
    </rPh>
    <rPh sb="2" eb="3">
      <t>キ</t>
    </rPh>
    <phoneticPr fontId="20"/>
  </si>
  <si>
    <t>019-1541</t>
  </si>
  <si>
    <t>五城目町長　様</t>
  </si>
  <si>
    <t>実施報告書　兼　請求書</t>
    <rPh sb="0" eb="2">
      <t>ジッシ</t>
    </rPh>
    <rPh sb="2" eb="5">
      <t>ホウコクショ</t>
    </rPh>
    <rPh sb="6" eb="7">
      <t>ケン</t>
    </rPh>
    <rPh sb="8" eb="11">
      <t>セイキュウショ</t>
    </rPh>
    <phoneticPr fontId="20"/>
  </si>
  <si>
    <t>予　　診　　料</t>
  </si>
  <si>
    <t>三　種　混　合
（ＤＰＴ）</t>
    <rPh sb="0" eb="1">
      <t>サン</t>
    </rPh>
    <rPh sb="2" eb="3">
      <t>タネ</t>
    </rPh>
    <rPh sb="4" eb="5">
      <t>コン</t>
    </rPh>
    <rPh sb="6" eb="7">
      <t>ゴウ</t>
    </rPh>
    <phoneticPr fontId="20"/>
  </si>
  <si>
    <t>横手市長　様</t>
  </si>
  <si>
    <t>年</t>
    <rPh sb="0" eb="1">
      <t>ネン</t>
    </rPh>
    <phoneticPr fontId="20"/>
  </si>
  <si>
    <t>月</t>
    <rPh sb="0" eb="1">
      <t>ガツ</t>
    </rPh>
    <phoneticPr fontId="20"/>
  </si>
  <si>
    <t>0185-27-8420</t>
  </si>
  <si>
    <t>山本郡藤里町藤琴字藤琴８</t>
    <rPh sb="0" eb="3">
      <t>ヤマモトグン</t>
    </rPh>
    <phoneticPr fontId="20"/>
  </si>
  <si>
    <t/>
  </si>
  <si>
    <t>結　核　（ＢＣＧ）</t>
    <rPh sb="0" eb="1">
      <t>ケッ</t>
    </rPh>
    <rPh sb="2" eb="3">
      <t>カク</t>
    </rPh>
    <phoneticPr fontId="20"/>
  </si>
  <si>
    <t>無し</t>
    <rPh sb="0" eb="1">
      <t>ナ</t>
    </rPh>
    <phoneticPr fontId="20"/>
  </si>
  <si>
    <t>←（宛先）から市町村をプルダウンメニューで選択してください。単価等が表示されます。</t>
    <rPh sb="2" eb="3">
      <t>ア</t>
    </rPh>
    <rPh sb="3" eb="4">
      <t>サキ</t>
    </rPh>
    <rPh sb="7" eb="10">
      <t>シチョウソン</t>
    </rPh>
    <rPh sb="21" eb="23">
      <t>センタク</t>
    </rPh>
    <rPh sb="30" eb="32">
      <t>タンカ</t>
    </rPh>
    <rPh sb="32" eb="33">
      <t>トウ</t>
    </rPh>
    <rPh sb="34" eb="36">
      <t>ヒョウジ</t>
    </rPh>
    <phoneticPr fontId="20"/>
  </si>
  <si>
    <t>医療機関名</t>
    <rPh sb="0" eb="5">
      <t>イリョウキカンメイ</t>
    </rPh>
    <phoneticPr fontId="20"/>
  </si>
  <si>
    <t>小 児 用 肺 炎 球 菌</t>
    <rPh sb="0" eb="1">
      <t>ショウ</t>
    </rPh>
    <rPh sb="2" eb="3">
      <t>コ</t>
    </rPh>
    <rPh sb="4" eb="5">
      <t>ヨウ</t>
    </rPh>
    <rPh sb="6" eb="7">
      <t>ハイ</t>
    </rPh>
    <rPh sb="8" eb="9">
      <t>ホノオ</t>
    </rPh>
    <rPh sb="10" eb="11">
      <t>タマ</t>
    </rPh>
    <rPh sb="12" eb="13">
      <t>キン</t>
    </rPh>
    <phoneticPr fontId="20"/>
  </si>
  <si>
    <t>：</t>
  </si>
  <si>
    <t>【 振 込 先 】</t>
    <rPh sb="2" eb="3">
      <t>ブルイ</t>
    </rPh>
    <rPh sb="4" eb="5">
      <t>コミ</t>
    </rPh>
    <rPh sb="6" eb="7">
      <t>サキ</t>
    </rPh>
    <phoneticPr fontId="20" alignment="distributed"/>
  </si>
  <si>
    <t>潟上市天王字棒沼台２２６－１</t>
    <rPh sb="0" eb="3">
      <t>カタガミシ</t>
    </rPh>
    <rPh sb="3" eb="5">
      <t>テンノウ</t>
    </rPh>
    <rPh sb="5" eb="6">
      <t>ジ</t>
    </rPh>
    <rPh sb="6" eb="7">
      <t>ボウ</t>
    </rPh>
    <rPh sb="7" eb="9">
      <t>ヌマダイ</t>
    </rPh>
    <phoneticPr fontId="20"/>
  </si>
  <si>
    <t>所在地</t>
    <rPh sb="0" eb="1">
      <t>トコロ</t>
    </rPh>
    <rPh sb="1" eb="2">
      <t>ザイ</t>
    </rPh>
    <rPh sb="2" eb="3">
      <t>チ</t>
    </rPh>
    <phoneticPr fontId="20"/>
  </si>
  <si>
    <t>（実施報告書兼請求書の元データ）</t>
    <rPh sb="1" eb="3">
      <t>ジッシ</t>
    </rPh>
    <rPh sb="3" eb="6">
      <t>ホウコクショ</t>
    </rPh>
    <rPh sb="6" eb="7">
      <t>ケン</t>
    </rPh>
    <rPh sb="7" eb="10">
      <t>セイキュウショ</t>
    </rPh>
    <rPh sb="11" eb="12">
      <t>モト</t>
    </rPh>
    <phoneticPr fontId="20"/>
  </si>
  <si>
    <t>氏名</t>
    <rPh sb="0" eb="1">
      <t>シ</t>
    </rPh>
    <rPh sb="1" eb="2">
      <t>メイ</t>
    </rPh>
    <phoneticPr fontId="20"/>
  </si>
  <si>
    <t xml:space="preserve"> 預 金 種 別</t>
    <rPh sb="1" eb="2">
      <t>アズカリ</t>
    </rPh>
    <rPh sb="3" eb="4">
      <t>カネ</t>
    </rPh>
    <rPh sb="5" eb="6">
      <t>タネ</t>
    </rPh>
    <rPh sb="7" eb="8">
      <t>ベツ</t>
    </rPh>
    <phoneticPr fontId="20" alignment="distributed"/>
  </si>
  <si>
    <t>014-0392</t>
  </si>
  <si>
    <t>金　額　(A)×(B)</t>
    <rPh sb="0" eb="1">
      <t>コン</t>
    </rPh>
    <rPh sb="2" eb="3">
      <t>ガク</t>
    </rPh>
    <phoneticPr fontId="20" alignment="distributed"/>
  </si>
  <si>
    <t>大館市字三ノ丸５５</t>
    <rPh sb="0" eb="3">
      <t>オオダテシ</t>
    </rPh>
    <rPh sb="3" eb="4">
      <t>アザ</t>
    </rPh>
    <rPh sb="4" eb="5">
      <t>サン</t>
    </rPh>
    <rPh sb="6" eb="7">
      <t>マル</t>
    </rPh>
    <phoneticPr fontId="20"/>
  </si>
  <si>
    <t>予診票</t>
    <rPh sb="0" eb="3">
      <t>ヨシンヒョウ</t>
    </rPh>
    <phoneticPr fontId="20"/>
  </si>
  <si>
    <t>日　本　脳　炎</t>
    <rPh sb="0" eb="1">
      <t>ニチ</t>
    </rPh>
    <rPh sb="2" eb="3">
      <t>ホン</t>
    </rPh>
    <rPh sb="4" eb="5">
      <t>ノウ</t>
    </rPh>
    <rPh sb="6" eb="7">
      <t>エン</t>
    </rPh>
    <phoneticPr fontId="20"/>
  </si>
  <si>
    <t>定期予防接種にかかる</t>
    <rPh sb="0" eb="2">
      <t>テイキ</t>
    </rPh>
    <rPh sb="2" eb="4">
      <t>ヨボウ</t>
    </rPh>
    <rPh sb="4" eb="6">
      <t>セッシュ</t>
    </rPh>
    <phoneticPr fontId="20" alignment="distributed"/>
  </si>
  <si>
    <t>ロタウイルス感染症</t>
    <rPh sb="6" eb="9">
      <t>カンセンショウ</t>
    </rPh>
    <phoneticPr fontId="20"/>
  </si>
  <si>
    <t>月分</t>
    <rPh sb="0" eb="2">
      <t>ガツブン</t>
    </rPh>
    <phoneticPr fontId="20" alignment="distributed"/>
  </si>
  <si>
    <t>0182-47-3410</t>
  </si>
  <si>
    <t>の委託料として、次のとおり請求します。</t>
    <rPh sb="1" eb="4">
      <t>イタクリョウ</t>
    </rPh>
    <rPh sb="8" eb="9">
      <t>ツギ</t>
    </rPh>
    <rPh sb="13" eb="15">
      <t>セイキュウ</t>
    </rPh>
    <phoneticPr fontId="20" alignment="distributed"/>
  </si>
  <si>
    <t>請求金額</t>
    <rPh sb="0" eb="2">
      <t>セイキュウ</t>
    </rPh>
    <rPh sb="2" eb="4">
      <t>キンガク</t>
    </rPh>
    <phoneticPr fontId="20"/>
  </si>
  <si>
    <t>【 内　訳 】</t>
    <rPh sb="2" eb="3">
      <t>ウチ</t>
    </rPh>
    <rPh sb="4" eb="5">
      <t>ヤク</t>
    </rPh>
    <phoneticPr fontId="20"/>
  </si>
  <si>
    <t>単　価　(B)</t>
    <rPh sb="0" eb="1">
      <t>タン</t>
    </rPh>
    <rPh sb="2" eb="3">
      <t>アタイ</t>
    </rPh>
    <phoneticPr fontId="20" alignment="distributed"/>
  </si>
  <si>
    <t>添付書類</t>
  </si>
  <si>
    <t>0185-76-4608</t>
  </si>
  <si>
    <t>区　分</t>
    <rPh sb="0" eb="1">
      <t>ク</t>
    </rPh>
    <rPh sb="2" eb="3">
      <t>ブン</t>
    </rPh>
    <phoneticPr fontId="20"/>
  </si>
  <si>
    <t>円</t>
    <rPh sb="0" eb="1">
      <t>エン</t>
    </rPh>
    <phoneticPr fontId="20"/>
  </si>
  <si>
    <t>水　痘</t>
    <rPh sb="0" eb="1">
      <t>ミズ</t>
    </rPh>
    <rPh sb="2" eb="3">
      <t>トウ</t>
    </rPh>
    <phoneticPr fontId="20"/>
  </si>
  <si>
    <t>件　数（人）　(A)</t>
    <rPh sb="0" eb="1">
      <t>ケン</t>
    </rPh>
    <rPh sb="2" eb="3">
      <t>カズ</t>
    </rPh>
    <rPh sb="4" eb="5">
      <t>ニン</t>
    </rPh>
    <phoneticPr fontId="20" alignment="distributed"/>
  </si>
  <si>
    <t>市民福祉部　健康推進課</t>
    <rPh sb="0" eb="2">
      <t>シミン</t>
    </rPh>
    <rPh sb="2" eb="5">
      <t>フクシブ</t>
    </rPh>
    <rPh sb="6" eb="8">
      <t>ケンコウ</t>
    </rPh>
    <rPh sb="8" eb="11">
      <t>スイシンカ</t>
    </rPh>
    <phoneticPr fontId="20"/>
  </si>
  <si>
    <t>南秋田郡大潟村字中央１－１３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20"/>
  </si>
  <si>
    <t xml:space="preserve"> 本 ・ 支 店 名</t>
    <rPh sb="1" eb="2">
      <t>ホン</t>
    </rPh>
    <rPh sb="5" eb="6">
      <t>シ</t>
    </rPh>
    <rPh sb="7" eb="8">
      <t>ミセ</t>
    </rPh>
    <rPh sb="9" eb="10">
      <t>ナ</t>
    </rPh>
    <phoneticPr fontId="20" alignment="distributed"/>
  </si>
  <si>
    <t>0186-42-9055</t>
  </si>
  <si>
    <t>四　種　混　合
（ＤＰＴ－ＩＰＶ）</t>
    <rPh sb="0" eb="1">
      <t>ヨン</t>
    </rPh>
    <rPh sb="2" eb="3">
      <t>シュ</t>
    </rPh>
    <rPh sb="4" eb="5">
      <t>コン</t>
    </rPh>
    <rPh sb="6" eb="7">
      <t>ゴウ</t>
    </rPh>
    <phoneticPr fontId="20"/>
  </si>
  <si>
    <t>麻　　し　　ん</t>
    <rPh sb="0" eb="1">
      <t>マ</t>
    </rPh>
    <phoneticPr fontId="20"/>
  </si>
  <si>
    <t>二　種　混　合　（ＤＴ）</t>
    <rPh sb="0" eb="1">
      <t>ニ</t>
    </rPh>
    <rPh sb="2" eb="3">
      <t>タネ</t>
    </rPh>
    <rPh sb="4" eb="5">
      <t>コン</t>
    </rPh>
    <rPh sb="6" eb="7">
      <t>ゴウ</t>
    </rPh>
    <phoneticPr fontId="20"/>
  </si>
  <si>
    <t>FAX</t>
  </si>
  <si>
    <t>不 活 化 ポ リ オ</t>
    <rPh sb="0" eb="1">
      <t>フ</t>
    </rPh>
    <rPh sb="2" eb="3">
      <t>カツ</t>
    </rPh>
    <rPh sb="4" eb="5">
      <t>カ</t>
    </rPh>
    <phoneticPr fontId="20"/>
  </si>
  <si>
    <t>東成瀬村長　様</t>
  </si>
  <si>
    <t>麻しん風しん混合
（ＭＲ）</t>
    <rPh sb="0" eb="1">
      <t>マ</t>
    </rPh>
    <rPh sb="3" eb="4">
      <t>フウ</t>
    </rPh>
    <rPh sb="6" eb="7">
      <t>コン</t>
    </rPh>
    <rPh sb="7" eb="8">
      <t>ゴウ</t>
    </rPh>
    <phoneticPr fontId="20"/>
  </si>
  <si>
    <t>山本郡八峰町峰浜目名潟字目長田１１８</t>
    <rPh sb="0" eb="3">
      <t>ヤマモトグン</t>
    </rPh>
    <rPh sb="3" eb="6">
      <t>ハッポウチョウ</t>
    </rPh>
    <rPh sb="6" eb="8">
      <t>ミネハマ</t>
    </rPh>
    <rPh sb="8" eb="9">
      <t>メ</t>
    </rPh>
    <rPh sb="9" eb="10">
      <t>ナ</t>
    </rPh>
    <rPh sb="10" eb="11">
      <t>ガタ</t>
    </rPh>
    <rPh sb="11" eb="12">
      <t>アザ</t>
    </rPh>
    <rPh sb="12" eb="13">
      <t>メ</t>
    </rPh>
    <rPh sb="13" eb="14">
      <t>ナガ</t>
    </rPh>
    <rPh sb="14" eb="15">
      <t>タ</t>
    </rPh>
    <phoneticPr fontId="20"/>
  </si>
  <si>
    <t>第1期</t>
    <rPh sb="0" eb="1">
      <t>ダイ</t>
    </rPh>
    <rPh sb="2" eb="3">
      <t>キ</t>
    </rPh>
    <phoneticPr fontId="20" alignment="distributed"/>
  </si>
  <si>
    <t>市町村担当課所：</t>
    <rPh sb="0" eb="3">
      <t>シチョウソン</t>
    </rPh>
    <rPh sb="3" eb="5">
      <t>タントウ</t>
    </rPh>
    <rPh sb="5" eb="6">
      <t>カ</t>
    </rPh>
    <rPh sb="6" eb="7">
      <t>ショ</t>
    </rPh>
    <phoneticPr fontId="20"/>
  </si>
  <si>
    <t>0184-24-0481</t>
  </si>
  <si>
    <t>風　　し　　ん</t>
    <rPh sb="0" eb="1">
      <t>カゼ</t>
    </rPh>
    <phoneticPr fontId="20"/>
  </si>
  <si>
    <t>kenkou@city.nikaho.lg.jp</t>
  </si>
  <si>
    <t xml:space="preserve"> フ　リ　ガ　ナ</t>
  </si>
  <si>
    <t>Ｂ　型　肝　炎</t>
    <rPh sb="2" eb="3">
      <t>ガタ</t>
    </rPh>
    <rPh sb="4" eb="5">
      <t>キモ</t>
    </rPh>
    <rPh sb="6" eb="7">
      <t>ホノオ</t>
    </rPh>
    <phoneticPr fontId="20"/>
  </si>
  <si>
    <t>２価</t>
    <rPh sb="1" eb="2">
      <t>カ</t>
    </rPh>
    <phoneticPr fontId="20"/>
  </si>
  <si>
    <t>合　　　　　　　計</t>
    <rPh sb="0" eb="1">
      <t>ゴウ</t>
    </rPh>
    <rPh sb="8" eb="9">
      <t>ケイ</t>
    </rPh>
    <phoneticPr fontId="20"/>
  </si>
  <si>
    <t>仙北市角館町中菅沢８１－８</t>
    <rPh sb="0" eb="2">
      <t>センボク</t>
    </rPh>
    <rPh sb="2" eb="3">
      <t>シ</t>
    </rPh>
    <rPh sb="3" eb="6">
      <t>カクノダテマチ</t>
    </rPh>
    <rPh sb="6" eb="7">
      <t>ナカ</t>
    </rPh>
    <rPh sb="7" eb="8">
      <t>スガ</t>
    </rPh>
    <rPh sb="8" eb="9">
      <t>ザワ</t>
    </rPh>
    <phoneticPr fontId="20"/>
  </si>
  <si>
    <t>健康福祉部　医療健康課</t>
    <rPh sb="0" eb="2">
      <t>ケンコウ</t>
    </rPh>
    <rPh sb="2" eb="5">
      <t>フクシブ</t>
    </rPh>
    <rPh sb="6" eb="8">
      <t>イリョウ</t>
    </rPh>
    <rPh sb="8" eb="10">
      <t>ケンコウ</t>
    </rPh>
    <rPh sb="10" eb="11">
      <t>カ</t>
    </rPh>
    <phoneticPr fontId="20"/>
  </si>
  <si>
    <t>三種混合
（DPT）</t>
  </si>
  <si>
    <t>摘　　　　　　要</t>
    <rPh sb="0" eb="1">
      <t>チャク</t>
    </rPh>
    <rPh sb="7" eb="8">
      <t>ヨウ</t>
    </rPh>
    <phoneticPr fontId="20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</si>
  <si>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0"/>
  </si>
  <si>
    <t>　</t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</si>
  <si>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20" alignment="distributed"/>
  </si>
  <si>
    <t xml:space="preserve"> 口 座 名 義</t>
    <rPh sb="1" eb="2">
      <t>クチ</t>
    </rPh>
    <rPh sb="3" eb="4">
      <t>ザ</t>
    </rPh>
    <rPh sb="5" eb="6">
      <t>ナ</t>
    </rPh>
    <rPh sb="7" eb="8">
      <t>ギ</t>
    </rPh>
    <phoneticPr fontId="20" alignment="distributed"/>
  </si>
  <si>
    <t>◎</t>
  </si>
  <si>
    <t>特記</t>
    <rPh sb="0" eb="2">
      <t>トッキ</t>
    </rPh>
    <phoneticPr fontId="20"/>
  </si>
  <si>
    <t>に記載がある場合を除く）。</t>
    <rPh sb="6" eb="8">
      <t>バアイ</t>
    </rPh>
    <rPh sb="9" eb="10">
      <t>ノゾ</t>
    </rPh>
    <phoneticPr fontId="20"/>
  </si>
  <si>
    <t>018-0311</t>
  </si>
  <si>
    <t>４価</t>
    <rPh sb="1" eb="2">
      <t>カ</t>
    </rPh>
    <phoneticPr fontId="20"/>
  </si>
  <si>
    <t>市町村</t>
  </si>
  <si>
    <t>担当課所</t>
    <rPh sb="2" eb="4">
      <t>カショ</t>
    </rPh>
    <phoneticPr fontId="20"/>
  </si>
  <si>
    <t>風しん</t>
  </si>
  <si>
    <t>藤里町長　様</t>
  </si>
  <si>
    <t>018-2502</t>
  </si>
  <si>
    <t>八郎潟町長　様</t>
  </si>
  <si>
    <t>郵便番号</t>
  </si>
  <si>
    <t>所在地</t>
  </si>
  <si>
    <t>電話番号</t>
  </si>
  <si>
    <t>←この余白は必要に応じて御活用ください。不要の場合は印刷範囲から除外していただくことも可能です。</t>
    <rPh sb="3" eb="5">
      <t>ヨハク</t>
    </rPh>
    <rPh sb="6" eb="8">
      <t>ヒツヨウ</t>
    </rPh>
    <rPh sb="9" eb="10">
      <t>オウ</t>
    </rPh>
    <rPh sb="12" eb="15">
      <t>ゴカツヨウ</t>
    </rPh>
    <rPh sb="20" eb="22">
      <t>フヨウ</t>
    </rPh>
    <rPh sb="23" eb="25">
      <t>バアイ</t>
    </rPh>
    <rPh sb="26" eb="28">
      <t>インサツ</t>
    </rPh>
    <rPh sb="28" eb="30">
      <t>ハンイ</t>
    </rPh>
    <rPh sb="32" eb="34">
      <t>ジョガイ</t>
    </rPh>
    <rPh sb="43" eb="45">
      <t>カノウ</t>
    </rPh>
    <phoneticPr fontId="20"/>
  </si>
  <si>
    <t>四種混合
（DPT-IPV）</t>
  </si>
  <si>
    <t>住民福祉課</t>
    <rPh sb="0" eb="2">
      <t>ジュウミン</t>
    </rPh>
    <rPh sb="2" eb="5">
      <t>フクシカ</t>
    </rPh>
    <phoneticPr fontId="20"/>
  </si>
  <si>
    <t>0186-30-1257</t>
  </si>
  <si>
    <t>予診料</t>
    <rPh sb="0" eb="1">
      <t>ヨ</t>
    </rPh>
    <rPh sb="1" eb="2">
      <t>ミ</t>
    </rPh>
    <rPh sb="2" eb="3">
      <t>リョウ</t>
    </rPh>
    <phoneticPr fontId="20"/>
  </si>
  <si>
    <t>ロタウイルス感染症</t>
    <rPh sb="6" eb="8">
      <t>カンセン</t>
    </rPh>
    <rPh sb="8" eb="9">
      <t>ショウ</t>
    </rPh>
    <phoneticPr fontId="20"/>
  </si>
  <si>
    <t>二種混合
（DT）</t>
  </si>
  <si>
    <t>不活化ポリオ</t>
  </si>
  <si>
    <t>0184-38-4200</t>
  </si>
  <si>
    <t>　（請求書の公印省略とした場合の担当者等の記載等）</t>
  </si>
  <si>
    <t>麻しん風しん混合（MR）</t>
    <rPh sb="6" eb="8">
      <t>コンゴウ</t>
    </rPh>
    <phoneticPr fontId="20"/>
  </si>
  <si>
    <t>麻しん</t>
  </si>
  <si>
    <t>担当者氏名</t>
    <rPh sb="0" eb="3">
      <t>タントウシャ</t>
    </rPh>
    <rPh sb="3" eb="5">
      <t>シメイ</t>
    </rPh>
    <phoneticPr fontId="20"/>
  </si>
  <si>
    <t>日本脳炎</t>
  </si>
  <si>
    <t>結核
（BCG）</t>
    <rPh sb="0" eb="2">
      <t>ケッカク</t>
    </rPh>
    <phoneticPr fontId="20"/>
  </si>
  <si>
    <t>北秋田市長　様</t>
  </si>
  <si>
    <t>Hib
感染症</t>
    <rPh sb="4" eb="7">
      <t>カンセンショウ</t>
    </rPh>
    <phoneticPr fontId="20"/>
  </si>
  <si>
    <t>ヒトパピローマ
ウイルス感染症</t>
    <rPh sb="12" eb="15">
      <t>カンセンショウ</t>
    </rPh>
    <phoneticPr fontId="20"/>
  </si>
  <si>
    <t>水痘</t>
    <rPh sb="0" eb="2">
      <t>スイトウ</t>
    </rPh>
    <phoneticPr fontId="20"/>
  </si>
  <si>
    <t>B型肝炎</t>
    <rPh sb="1" eb="2">
      <t>ガタ</t>
    </rPh>
    <rPh sb="2" eb="4">
      <t>カンエン</t>
    </rPh>
    <phoneticPr fontId="20"/>
  </si>
  <si>
    <t>能代市長　様</t>
  </si>
  <si>
    <t>インフルエンザ
（高齢者）</t>
    <rPh sb="9" eb="12">
      <t>コウレイシャ</t>
    </rPh>
    <phoneticPr fontId="20"/>
  </si>
  <si>
    <t>高齢者用肺炎球菌</t>
    <rPh sb="4" eb="6">
      <t>ハイエン</t>
    </rPh>
    <rPh sb="6" eb="8">
      <t>キュウキン</t>
    </rPh>
    <phoneticPr fontId="20"/>
  </si>
  <si>
    <t>摘要</t>
    <rPh sb="0" eb="2">
      <t>テキヨウ</t>
    </rPh>
    <phoneticPr fontId="20"/>
  </si>
  <si>
    <t>注意事項</t>
    <rPh sb="0" eb="2">
      <t>チュウイ</t>
    </rPh>
    <rPh sb="2" eb="4">
      <t>ジコウ</t>
    </rPh>
    <phoneticPr fontId="20"/>
  </si>
  <si>
    <t>押印欄</t>
    <rPh sb="0" eb="2">
      <t>オウイン</t>
    </rPh>
    <rPh sb="2" eb="3">
      <t>ラン</t>
    </rPh>
    <phoneticPr fontId="20"/>
  </si>
  <si>
    <t>メール</t>
  </si>
  <si>
    <t>上小阿仁村長　様</t>
  </si>
  <si>
    <t>第1期</t>
  </si>
  <si>
    <t>第2期</t>
  </si>
  <si>
    <t>1価</t>
    <rPh sb="1" eb="2">
      <t>カ</t>
    </rPh>
    <phoneticPr fontId="20"/>
  </si>
  <si>
    <t>5価</t>
    <rPh sb="1" eb="2">
      <t>カ</t>
    </rPh>
    <phoneticPr fontId="20"/>
  </si>
  <si>
    <t>秋田市長　様　
【市内】</t>
    <rPh sb="0" eb="3">
      <t>アキタシ</t>
    </rPh>
    <rPh sb="3" eb="4">
      <t>チョウ</t>
    </rPh>
    <rPh sb="5" eb="6">
      <t>サマ</t>
    </rPh>
    <phoneticPr fontId="20"/>
  </si>
  <si>
    <t>仙北郡美郷町土崎字上野乙１７０－１０</t>
    <rPh sb="0" eb="3">
      <t>センボクグン</t>
    </rPh>
    <rPh sb="3" eb="6">
      <t>ミサトチョウ</t>
    </rPh>
    <rPh sb="6" eb="8">
      <t>ツチザキ</t>
    </rPh>
    <rPh sb="8" eb="9">
      <t>アザ</t>
    </rPh>
    <rPh sb="9" eb="12">
      <t>ウエノオツ</t>
    </rPh>
    <phoneticPr fontId="20"/>
  </si>
  <si>
    <t>秋田市保健所　健康管理課</t>
    <rPh sb="0" eb="3">
      <t>アキタシ</t>
    </rPh>
    <rPh sb="3" eb="6">
      <t>ホケンショ</t>
    </rPh>
    <rPh sb="7" eb="9">
      <t>ケンコウ</t>
    </rPh>
    <rPh sb="9" eb="12">
      <t>カンリカ</t>
    </rPh>
    <phoneticPr fontId="20"/>
  </si>
  <si>
    <t>福祉部　健康課　健康企画係</t>
    <rPh sb="0" eb="3">
      <t>フクシブ</t>
    </rPh>
    <rPh sb="4" eb="6">
      <t>ケンコウ</t>
    </rPh>
    <rPh sb="6" eb="7">
      <t>カ</t>
    </rPh>
    <rPh sb="8" eb="10">
      <t>ケンコウ</t>
    </rPh>
    <rPh sb="10" eb="12">
      <t>キカク</t>
    </rPh>
    <rPh sb="12" eb="13">
      <t>ガカリ</t>
    </rPh>
    <phoneticPr fontId="20"/>
  </si>
  <si>
    <t>八峰町長　様</t>
  </si>
  <si>
    <t>010-0976</t>
  </si>
  <si>
    <t>齊藤　一樹</t>
    <rPh sb="0" eb="2">
      <t>サイトウ</t>
    </rPh>
    <rPh sb="3" eb="5">
      <t>カズキ</t>
    </rPh>
    <phoneticPr fontId="20"/>
  </si>
  <si>
    <t>秋田市八橋南一丁目８－３</t>
    <rPh sb="0" eb="3">
      <t>アキタシ</t>
    </rPh>
    <rPh sb="3" eb="5">
      <t>ヤバセ</t>
    </rPh>
    <rPh sb="5" eb="6">
      <t>ミナミ</t>
    </rPh>
    <rPh sb="6" eb="9">
      <t>イッチョウメ</t>
    </rPh>
    <phoneticPr fontId="20"/>
  </si>
  <si>
    <t>男鹿市船川港船川字泉台６６番地１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イズミダイ</t>
    </rPh>
    <rPh sb="13" eb="15">
      <t>バンチ</t>
    </rPh>
    <phoneticPr fontId="20"/>
  </si>
  <si>
    <t>018-883-1179</t>
  </si>
  <si>
    <t>15価</t>
    <rPh sb="2" eb="3">
      <t>カ</t>
    </rPh>
    <phoneticPr fontId="20"/>
  </si>
  <si>
    <t>***</t>
  </si>
  <si>
    <t>大館市長　様</t>
  </si>
  <si>
    <t>第2期 5歳児</t>
    <rPh sb="0" eb="2">
      <t>ダイニ</t>
    </rPh>
    <rPh sb="2" eb="3">
      <t>キ</t>
    </rPh>
    <phoneticPr fontId="20"/>
  </si>
  <si>
    <t>非課税世帯</t>
    <rPh sb="0" eb="3">
      <t>ヒカゼイ</t>
    </rPh>
    <rPh sb="3" eb="5">
      <t>セタイ</t>
    </rPh>
    <phoneticPr fontId="20"/>
  </si>
  <si>
    <t>課税世帯</t>
    <rPh sb="0" eb="2">
      <t>カゼイ</t>
    </rPh>
    <rPh sb="2" eb="4">
      <t>セタイ</t>
    </rPh>
    <phoneticPr fontId="20"/>
  </si>
  <si>
    <t>新型コロナウイルス感染症</t>
    <rPh sb="0" eb="2">
      <t>シンガタ</t>
    </rPh>
    <rPh sb="9" eb="12">
      <t>カンセンショウ</t>
    </rPh>
    <phoneticPr fontId="20"/>
  </si>
  <si>
    <t>018-883-1158</t>
  </si>
  <si>
    <t>秋田市長　様　
【市外（県内に限る）】</t>
    <rPh sb="0" eb="3">
      <t>アキタシ</t>
    </rPh>
    <rPh sb="3" eb="4">
      <t>チョウ</t>
    </rPh>
    <rPh sb="5" eb="6">
      <t>サマ</t>
    </rPh>
    <rPh sb="12" eb="14">
      <t>ケンナイ</t>
    </rPh>
    <rPh sb="15" eb="16">
      <t>カギ</t>
    </rPh>
    <phoneticPr fontId="20"/>
  </si>
  <si>
    <t>井川町長　様</t>
  </si>
  <si>
    <t>第2期</t>
    <rPh sb="0" eb="2">
      <t>ダイニ</t>
    </rPh>
    <rPh sb="2" eb="3">
      <t>キ</t>
    </rPh>
    <phoneticPr fontId="20"/>
  </si>
  <si>
    <t>0186-42-9054</t>
  </si>
  <si>
    <t>印</t>
    <rPh sb="0" eb="1">
      <t>イン</t>
    </rPh>
    <phoneticPr fontId="20"/>
  </si>
  <si>
    <t>0187-54-1117(代表)</t>
    <rPh sb="13" eb="15">
      <t>ダイヒョウ</t>
    </rPh>
    <phoneticPr fontId="20"/>
  </si>
  <si>
    <t>013-0044</t>
  </si>
  <si>
    <t>横手市横山町１－１</t>
    <rPh sb="0" eb="2">
      <t>ヨコテ</t>
    </rPh>
    <rPh sb="2" eb="3">
      <t>シ</t>
    </rPh>
    <rPh sb="3" eb="6">
      <t>ヨコヤマチョウ</t>
    </rPh>
    <phoneticPr fontId="20"/>
  </si>
  <si>
    <t>0182-33-9600</t>
  </si>
  <si>
    <t>6歳未満</t>
  </si>
  <si>
    <t>6歳以上</t>
    <rPh sb="2" eb="4">
      <t>イジョウ</t>
    </rPh>
    <phoneticPr fontId="20"/>
  </si>
  <si>
    <t>0185-76-2113</t>
  </si>
  <si>
    <t>kenkou@city.yokote.lg.jp</t>
  </si>
  <si>
    <t>017-0897</t>
  </si>
  <si>
    <t>南秋田郡五城目町西磯ノ目一丁目１－１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rPh sb="12" eb="13">
      <t>１</t>
    </rPh>
    <rPh sb="13" eb="14">
      <t>チョウ</t>
    </rPh>
    <rPh sb="14" eb="15">
      <t>メ</t>
    </rPh>
    <phoneticPr fontId="20"/>
  </si>
  <si>
    <t>にかほ市金浦字花潟８３－１</t>
  </si>
  <si>
    <t>生後90月未満</t>
    <rPh sb="5" eb="7">
      <t>ミマン</t>
    </rPh>
    <phoneticPr fontId="20"/>
  </si>
  <si>
    <t>生後90月以上</t>
  </si>
  <si>
    <t>男鹿市長　様</t>
  </si>
  <si>
    <t>南秋田郡井川町北川尻字海老沢樋ノ口７８－１</t>
    <rPh sb="0" eb="1">
      <t>ミナミ</t>
    </rPh>
    <rPh sb="1" eb="3">
      <t>アキタ</t>
    </rPh>
    <rPh sb="3" eb="4">
      <t>グン</t>
    </rPh>
    <rPh sb="4" eb="7">
      <t>イカワマチ</t>
    </rPh>
    <rPh sb="7" eb="8">
      <t>キタ</t>
    </rPh>
    <rPh sb="8" eb="10">
      <t>カワシリ</t>
    </rPh>
    <rPh sb="10" eb="11">
      <t>アザ</t>
    </rPh>
    <rPh sb="11" eb="14">
      <t>エビサワ</t>
    </rPh>
    <rPh sb="14" eb="15">
      <t>ヒ</t>
    </rPh>
    <rPh sb="16" eb="17">
      <t>グチ</t>
    </rPh>
    <phoneticPr fontId="20"/>
  </si>
  <si>
    <t>0187-85-2107</t>
  </si>
  <si>
    <t>012-1131</t>
  </si>
  <si>
    <t>湯沢市長　様</t>
  </si>
  <si>
    <t>湯沢市佐竹町１－１</t>
    <rPh sb="0" eb="3">
      <t>ユザワシ</t>
    </rPh>
    <rPh sb="3" eb="6">
      <t>サタケチョウ</t>
    </rPh>
    <phoneticPr fontId="20"/>
  </si>
  <si>
    <t>018-1792</t>
  </si>
  <si>
    <t>0183-72-8301</t>
  </si>
  <si>
    <t>鹿角市長　様</t>
    <rPh sb="3" eb="4">
      <t>チョウ</t>
    </rPh>
    <rPh sb="5" eb="6">
      <t>サマ</t>
    </rPh>
    <phoneticPr fontId="20"/>
  </si>
  <si>
    <t>すこやか子育て課</t>
    <rPh sb="4" eb="6">
      <t>コソダ</t>
    </rPh>
    <phoneticPr fontId="20"/>
  </si>
  <si>
    <t>鹿角市花輪字下花輪５０</t>
  </si>
  <si>
    <t>0183-62-2111</t>
  </si>
  <si>
    <t>米沢　紗也加</t>
    <rPh sb="0" eb="2">
      <t>ヨネザワ</t>
    </rPh>
    <rPh sb="3" eb="6">
      <t>サヤカ</t>
    </rPh>
    <phoneticPr fontId="20"/>
  </si>
  <si>
    <t>由利本荘市長　様</t>
  </si>
  <si>
    <t>健康福祉部健康づくり課</t>
    <rPh sb="0" eb="2">
      <t>ケンコウ</t>
    </rPh>
    <rPh sb="2" eb="5">
      <t>フクシブ</t>
    </rPh>
    <rPh sb="5" eb="7">
      <t>ケンコウ</t>
    </rPh>
    <rPh sb="10" eb="11">
      <t>カ</t>
    </rPh>
    <phoneticPr fontId="20"/>
  </si>
  <si>
    <t>015-0872</t>
  </si>
  <si>
    <t>由利本荘市瓦谷地１</t>
    <rPh sb="0" eb="4">
      <t>ユリホンジョウ</t>
    </rPh>
    <rPh sb="4" eb="5">
      <t>シ</t>
    </rPh>
    <rPh sb="5" eb="6">
      <t>カワラ</t>
    </rPh>
    <rPh sb="6" eb="7">
      <t>タニ</t>
    </rPh>
    <rPh sb="7" eb="8">
      <t>チ</t>
    </rPh>
    <phoneticPr fontId="20"/>
  </si>
  <si>
    <t>hoken@vill.kamikoani.lg.jp</t>
  </si>
  <si>
    <t>0184-22-1834</t>
  </si>
  <si>
    <t>0185-79-3002</t>
  </si>
  <si>
    <t>潟上市長　様</t>
  </si>
  <si>
    <t>岩井　貴子</t>
    <rPh sb="0" eb="2">
      <t>イワイ</t>
    </rPh>
    <rPh sb="3" eb="5">
      <t>アツコ</t>
    </rPh>
    <phoneticPr fontId="20"/>
  </si>
  <si>
    <t>018-853-5233</t>
  </si>
  <si>
    <t>大仙市長　様</t>
  </si>
  <si>
    <t>大仙市大曲通町１－１４</t>
  </si>
  <si>
    <t>羽後町長　様</t>
  </si>
  <si>
    <t>第2期</t>
    <rPh sb="0" eb="1">
      <t>ダイ</t>
    </rPh>
    <rPh sb="2" eb="3">
      <t>キ</t>
    </rPh>
    <phoneticPr fontId="20"/>
  </si>
  <si>
    <t>北秋田市宮前町９－６９</t>
    <rPh sb="0" eb="4">
      <t>キタアキタシ</t>
    </rPh>
    <rPh sb="4" eb="7">
      <t>ミヤマエチョウ</t>
    </rPh>
    <phoneticPr fontId="20"/>
  </si>
  <si>
    <t>6歳以上</t>
  </si>
  <si>
    <t>町民課</t>
    <rPh sb="0" eb="3">
      <t>チョウミンカ</t>
    </rPh>
    <phoneticPr fontId="20"/>
  </si>
  <si>
    <t>消費税額等</t>
    <rPh sb="0" eb="3">
      <t>ショウヒゼイ</t>
    </rPh>
    <rPh sb="3" eb="4">
      <t>ガク</t>
    </rPh>
    <rPh sb="4" eb="5">
      <t>トウ</t>
    </rPh>
    <phoneticPr fontId="20"/>
  </si>
  <si>
    <t>小坂町長　様</t>
  </si>
  <si>
    <t>0186-62-6667</t>
  </si>
  <si>
    <t>９価</t>
    <rPh sb="1" eb="2">
      <t>カ</t>
    </rPh>
    <phoneticPr fontId="20"/>
  </si>
  <si>
    <t>←小数点以下の対応については、請求先の市町村に確認の上、御対応ください。</t>
  </si>
  <si>
    <t>仙北市長　様</t>
  </si>
  <si>
    <t>鹿角郡小坂町小坂字上谷地４１－１</t>
    <rPh sb="0" eb="2">
      <t>シカツノ</t>
    </rPh>
    <rPh sb="2" eb="3">
      <t>グン</t>
    </rPh>
    <rPh sb="3" eb="6">
      <t>コサカマチ</t>
    </rPh>
    <rPh sb="6" eb="8">
      <t>コサカ</t>
    </rPh>
    <rPh sb="8" eb="9">
      <t>アザ</t>
    </rPh>
    <rPh sb="9" eb="10">
      <t>カミ</t>
    </rPh>
    <rPh sb="10" eb="12">
      <t>ヤチ</t>
    </rPh>
    <phoneticPr fontId="20"/>
  </si>
  <si>
    <t>0186-29-2411</t>
  </si>
  <si>
    <t>北秋田郡上小阿仁村小沢田字向川原80</t>
    <rPh sb="0" eb="4">
      <t>キタアキタグン</t>
    </rPh>
    <rPh sb="4" eb="9">
      <t>カミコアニムラ</t>
    </rPh>
    <rPh sb="9" eb="10">
      <t>コ</t>
    </rPh>
    <rPh sb="10" eb="12">
      <t>サワダ</t>
    </rPh>
    <rPh sb="12" eb="13">
      <t>アザ</t>
    </rPh>
    <rPh sb="13" eb="16">
      <t>ムカイカワラ</t>
    </rPh>
    <phoneticPr fontId="20"/>
  </si>
  <si>
    <t>三種町長　様</t>
  </si>
  <si>
    <t>雄勝郡羽後町西馬音内字中野１７７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phoneticPr fontId="20"/>
  </si>
  <si>
    <t>福祉保健課</t>
    <rPh sb="0" eb="2">
      <t>フクシ</t>
    </rPh>
    <rPh sb="2" eb="5">
      <t>ホケンカ</t>
    </rPh>
    <phoneticPr fontId="20"/>
  </si>
  <si>
    <t>健康福祉課</t>
    <rPh sb="0" eb="2">
      <t>ケンコウ</t>
    </rPh>
    <rPh sb="2" eb="5">
      <t>フクシカ</t>
    </rPh>
    <phoneticPr fontId="20"/>
  </si>
  <si>
    <t>018-852-5180</t>
  </si>
  <si>
    <t>018-852-5367</t>
  </si>
  <si>
    <t>018-874-3300</t>
  </si>
  <si>
    <t>保健センター</t>
    <rPh sb="0" eb="2">
      <t>ホケン</t>
    </rPh>
    <phoneticPr fontId="20"/>
  </si>
  <si>
    <t>健康福祉課</t>
    <rPh sb="0" eb="2">
      <t>ケンコウ</t>
    </rPh>
    <rPh sb="2" eb="4">
      <t>フクシ</t>
    </rPh>
    <rPh sb="4" eb="5">
      <t>カ</t>
    </rPh>
    <phoneticPr fontId="20"/>
  </si>
  <si>
    <t>019-0801</t>
  </si>
  <si>
    <t>大潟村長　様</t>
  </si>
  <si>
    <t>0185-45-2613</t>
  </si>
  <si>
    <t>kenko@town.ugo.lg.jp</t>
  </si>
  <si>
    <t>0183-62-2120</t>
  </si>
  <si>
    <t>雄勝郡東成瀬村田子内字仙人下３０－１</t>
    <rPh sb="0" eb="3">
      <t>オガチグン</t>
    </rPh>
    <rPh sb="3" eb="7">
      <t>ヒガシナルセムラ</t>
    </rPh>
    <rPh sb="7" eb="9">
      <t>タゴ</t>
    </rPh>
    <rPh sb="9" eb="10">
      <t>ナイ</t>
    </rPh>
    <rPh sb="10" eb="11">
      <t>アザ</t>
    </rPh>
    <rPh sb="11" eb="14">
      <t>センニンシタ</t>
    </rPh>
    <phoneticPr fontId="20"/>
  </si>
  <si>
    <t>小児用肺炎球菌</t>
    <rPh sb="0" eb="3">
      <t>ショウニヨウ</t>
    </rPh>
    <rPh sb="3" eb="5">
      <t>ハイエン</t>
    </rPh>
    <rPh sb="5" eb="7">
      <t>キュウキン</t>
    </rPh>
    <phoneticPr fontId="20"/>
  </si>
  <si>
    <t>五種混合
（ＤＰＴ－ＩＰＶ－Ｈｉｂ）</t>
  </si>
  <si>
    <t>備　　　　　　考</t>
    <rPh sb="0" eb="1">
      <t>ビ</t>
    </rPh>
    <rPh sb="7" eb="8">
      <t>コウ</t>
    </rPh>
    <phoneticPr fontId="20"/>
  </si>
  <si>
    <t>ro-hlhm@city.akita.lg.jp</t>
  </si>
  <si>
    <t>坂上　洋子</t>
    <rPh sb="0" eb="2">
      <t>サカウエ</t>
    </rPh>
    <rPh sb="3" eb="5">
      <t>ヨウコ</t>
    </rPh>
    <phoneticPr fontId="20"/>
  </si>
  <si>
    <t>瀬川　穂</t>
    <rPh sb="0" eb="2">
      <t>セガワ</t>
    </rPh>
    <rPh sb="3" eb="4">
      <t>ホ</t>
    </rPh>
    <phoneticPr fontId="20"/>
  </si>
  <si>
    <t>石川　文子</t>
    <rPh sb="0" eb="2">
      <t>イシカワ</t>
    </rPh>
    <rPh sb="3" eb="5">
      <t>アヤコ</t>
    </rPh>
    <phoneticPr fontId="20"/>
  </si>
  <si>
    <t>yobou@vill.higashinaruse.lg.jp</t>
  </si>
  <si>
    <t>0185-24-3333</t>
  </si>
  <si>
    <t>0187-84-4904</t>
  </si>
  <si>
    <t>澁谷　敬子</t>
    <rPh sb="0" eb="2">
      <t>シブヤ</t>
    </rPh>
    <rPh sb="3" eb="5">
      <t>ケイコ</t>
    </rPh>
    <phoneticPr fontId="20"/>
  </si>
  <si>
    <t>ms_katei@town.akita-misato.lg.jp</t>
  </si>
  <si>
    <t>登録番号</t>
    <rPh sb="0" eb="2">
      <t>トウロク</t>
    </rPh>
    <rPh sb="2" eb="4">
      <t>バンゴウ</t>
    </rPh>
    <phoneticPr fontId="20"/>
  </si>
  <si>
    <t>018-874-2894</t>
  </si>
  <si>
    <t>018-875-2800</t>
  </si>
  <si>
    <t>千田　敏志</t>
    <rPh sb="0" eb="2">
      <t>チダ</t>
    </rPh>
    <rPh sb="3" eb="4">
      <t>サトシ</t>
    </rPh>
    <rPh sb="4" eb="5">
      <t>シ</t>
    </rPh>
    <phoneticPr fontId="20"/>
  </si>
  <si>
    <t>018-875-2805</t>
  </si>
  <si>
    <t>0184-38-9190</t>
  </si>
  <si>
    <t>0186-77-2233</t>
  </si>
  <si>
    <t>018-853-5250</t>
  </si>
  <si>
    <t>kansenyobo@city.katagami.lg.jp</t>
  </si>
  <si>
    <t>※適格請求書として発行する場合は、適格請求書として必要な事項を記入してください。</t>
    <rPh sb="1" eb="3">
      <t>テキカク</t>
    </rPh>
    <rPh sb="3" eb="6">
      <t>セイキュウショ</t>
    </rPh>
    <rPh sb="9" eb="11">
      <t>ハッコウ</t>
    </rPh>
    <rPh sb="13" eb="15">
      <t>バアイ</t>
    </rPh>
    <rPh sb="17" eb="19">
      <t>テキカク</t>
    </rPh>
    <rPh sb="19" eb="22">
      <t>セイキュウショ</t>
    </rPh>
    <rPh sb="25" eb="27">
      <t>ヒツヨウ</t>
    </rPh>
    <rPh sb="28" eb="30">
      <t>ジコウ</t>
    </rPh>
    <rPh sb="31" eb="33">
      <t>キニュウ</t>
    </rPh>
    <phoneticPr fontId="20"/>
  </si>
  <si>
    <t>１０％対象</t>
    <rPh sb="3" eb="5">
      <t>タイショウ</t>
    </rPh>
    <phoneticPr fontId="20"/>
  </si>
  <si>
    <t>20価</t>
    <rPh sb="2" eb="3">
      <t>カ</t>
    </rPh>
    <phoneticPr fontId="20"/>
  </si>
  <si>
    <t xml:space="preserve">債権者が法人の場合、押印省略可。その場合、「医療機関名、所在地、氏名、請求書の発行責任者、担当者氏名、連絡先電話番号」を記載すること。 </t>
  </si>
  <si>
    <r>
      <t xml:space="preserve">五　種　混　合
</t>
    </r>
    <r>
      <rPr>
        <sz val="10"/>
        <rFont val="ＭＳ Ｐ明朝"/>
        <family val="1"/>
        <charset val="128"/>
      </rPr>
      <t>（ＤＰＴ－ＩＰＶ－Ｈｉｂ）</t>
    </r>
    <phoneticPr fontId="20"/>
  </si>
  <si>
    <r>
      <t>種　類</t>
    </r>
    <r>
      <rPr>
        <b/>
        <sz val="11"/>
        <rFont val="ＭＳ Ｐ明朝"/>
        <family val="1"/>
        <charset val="128"/>
      </rPr>
      <t>（A類）</t>
    </r>
    <rPh sb="0" eb="1">
      <t>タネ</t>
    </rPh>
    <rPh sb="2" eb="3">
      <t>ルイ</t>
    </rPh>
    <rPh sb="5" eb="6">
      <t>ルイ</t>
    </rPh>
    <phoneticPr fontId="20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</si>
  <si>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0"/>
  </si>
  <si>
    <t>018-1692</t>
  </si>
  <si>
    <t>健康長寿課</t>
    <rPh sb="0" eb="2">
      <t>ケンコウ</t>
    </rPh>
    <rPh sb="2" eb="4">
      <t>チョウジュ</t>
    </rPh>
    <rPh sb="4" eb="5">
      <t>カ</t>
    </rPh>
    <phoneticPr fontId="20"/>
  </si>
  <si>
    <t>福祉課まるごと支援班</t>
    <rPh sb="0" eb="3">
      <t>フクシカ</t>
    </rPh>
    <rPh sb="7" eb="10">
      <t>シエンハン</t>
    </rPh>
    <phoneticPr fontId="20"/>
  </si>
  <si>
    <t xml:space="preserve">・接種料金は、医療機関が設定する接種料金
・請求書の日付けは空欄で２枚提出(押印は不要。ただし、欄外に発行責任者（理事長や院長等の医療機関内において権限の委任を受けた役職員）の職名・氏名、担当者（請求に関する事務を担当する者）の職名・氏名および連絡先（医療機関の代表番号や直通番号等）を記載すること。）
</t>
    <rPh sb="38" eb="40">
      <t>オウイン</t>
    </rPh>
    <rPh sb="41" eb="43">
      <t>フヨウ</t>
    </rPh>
    <rPh sb="48" eb="50">
      <t>ランガイ</t>
    </rPh>
    <phoneticPr fontId="20"/>
  </si>
  <si>
    <t>石黒禎人、佐藤雄介、芳賀雄志、鈴木寛樹、茂木望実</t>
    <rPh sb="0" eb="2">
      <t>イシクロ</t>
    </rPh>
    <rPh sb="2" eb="4">
      <t>ヨシト</t>
    </rPh>
    <rPh sb="5" eb="7">
      <t>サトウ</t>
    </rPh>
    <rPh sb="7" eb="9">
      <t>ユウスケ</t>
    </rPh>
    <rPh sb="10" eb="12">
      <t>ハガ</t>
    </rPh>
    <rPh sb="12" eb="14">
      <t>ツヨシ</t>
    </rPh>
    <rPh sb="15" eb="17">
      <t>スズキ</t>
    </rPh>
    <rPh sb="17" eb="19">
      <t>モトキ</t>
    </rPh>
    <rPh sb="20" eb="22">
      <t>モテギ</t>
    </rPh>
    <rPh sb="22" eb="24">
      <t>ノゾミ</t>
    </rPh>
    <phoneticPr fontId="20"/>
  </si>
  <si>
    <t>0185-89-1679</t>
    <phoneticPr fontId="20"/>
  </si>
  <si>
    <t>押印を省略する場合、余白に「発行責任者職名・氏名、発行担当者職名・氏名、連絡先電話番号」を記載すること。</t>
    <phoneticPr fontId="20"/>
  </si>
  <si>
    <t>保健師主査：大森　智子
副主査：齋藤　真由美
主任：高橋　美遥</t>
    <rPh sb="0" eb="3">
      <t>ホケンシ</t>
    </rPh>
    <rPh sb="3" eb="5">
      <t>シュサ</t>
    </rPh>
    <rPh sb="6" eb="8">
      <t>オオモリ</t>
    </rPh>
    <rPh sb="9" eb="11">
      <t>トモコ</t>
    </rPh>
    <rPh sb="12" eb="15">
      <t>フクシュサ</t>
    </rPh>
    <rPh sb="16" eb="18">
      <t>サイトウ</t>
    </rPh>
    <rPh sb="19" eb="22">
      <t>マユミ</t>
    </rPh>
    <rPh sb="23" eb="25">
      <t>シュニン</t>
    </rPh>
    <rPh sb="26" eb="28">
      <t>タカハシ</t>
    </rPh>
    <rPh sb="29" eb="30">
      <t>ミ</t>
    </rPh>
    <rPh sb="30" eb="31">
      <t>ハルカ</t>
    </rPh>
    <phoneticPr fontId="20"/>
  </si>
  <si>
    <t>0182-33-9601</t>
    <phoneticPr fontId="20"/>
  </si>
  <si>
    <t>実施報告書兼請求書は押印必要なし。</t>
    <rPh sb="0" eb="2">
      <t>ジッシ</t>
    </rPh>
    <rPh sb="2" eb="5">
      <t>ホウコクショ</t>
    </rPh>
    <rPh sb="5" eb="6">
      <t>ケン</t>
    </rPh>
    <rPh sb="6" eb="9">
      <t>セイキュウショ</t>
    </rPh>
    <rPh sb="10" eb="12">
      <t>オウイン</t>
    </rPh>
    <rPh sb="12" eb="14">
      <t>ヒツヨウ</t>
    </rPh>
    <phoneticPr fontId="20"/>
  </si>
  <si>
    <t>富樫　瞳</t>
    <rPh sb="0" eb="2">
      <t>トガシ</t>
    </rPh>
    <rPh sb="3" eb="4">
      <t>ヒトミ</t>
    </rPh>
    <phoneticPr fontId="20"/>
  </si>
  <si>
    <t>ho.soumu@city.odate.lg.jp</t>
    <phoneticPr fontId="20"/>
  </si>
  <si>
    <t>押印を省略する場合、余白に「発行責任者職名・氏名、担当者職名・氏名及び連絡先電話番号」を記載すること。</t>
    <phoneticPr fontId="20"/>
  </si>
  <si>
    <t>細谷 友希乃
井上 美羽</t>
    <rPh sb="0" eb="2">
      <t>ホソヤ</t>
    </rPh>
    <rPh sb="3" eb="4">
      <t>トモ</t>
    </rPh>
    <rPh sb="5" eb="6">
      <t>ノ</t>
    </rPh>
    <rPh sb="7" eb="9">
      <t>イノウエ</t>
    </rPh>
    <rPh sb="10" eb="11">
      <t>ビ</t>
    </rPh>
    <rPh sb="11" eb="12">
      <t>ハネ</t>
    </rPh>
    <phoneticPr fontId="20"/>
  </si>
  <si>
    <t>kodomo@city.oga.lg.jp
hoken@city.oga.lg.jp</t>
    <phoneticPr fontId="20"/>
  </si>
  <si>
    <t>医療法人に属する医療機関は法人の代表者名と法人印により請求
押印を省略する場合、余白に「発行責任者職名・氏名、担当者職名・氏名、連絡先電話番号」を記載すること。</t>
    <phoneticPr fontId="20"/>
  </si>
  <si>
    <t>松倉　亜由子
高橋　由成</t>
    <rPh sb="0" eb="2">
      <t>マツクラ</t>
    </rPh>
    <rPh sb="3" eb="4">
      <t>ア</t>
    </rPh>
    <rPh sb="4" eb="5">
      <t>ユ</t>
    </rPh>
    <rPh sb="5" eb="6">
      <t>コ</t>
    </rPh>
    <rPh sb="7" eb="8">
      <t>コウ</t>
    </rPh>
    <rPh sb="8" eb="9">
      <t>ハシ</t>
    </rPh>
    <rPh sb="10" eb="11">
      <t>ユ</t>
    </rPh>
    <rPh sb="11" eb="12">
      <t>ナ</t>
    </rPh>
    <phoneticPr fontId="20"/>
  </si>
  <si>
    <t>kodomo-gr@city.yuzawa.lg.jp/kenko-gr@city.yuzawa.lg.jp</t>
    <phoneticPr fontId="20"/>
  </si>
  <si>
    <t>kenkou@city.kazuno.lg.jp</t>
    <phoneticPr fontId="20"/>
  </si>
  <si>
    <t>押印不要。ただし、余白に「発行責任者職名・氏名、担当者職名・氏名及び連絡先電話番号」を記載すること。発行責任者等記載しない場合は要押印。</t>
    <rPh sb="2" eb="4">
      <t>フヨウ</t>
    </rPh>
    <rPh sb="50" eb="52">
      <t>ハッコウ</t>
    </rPh>
    <rPh sb="52" eb="55">
      <t>セキニンシャ</t>
    </rPh>
    <rPh sb="55" eb="56">
      <t>トウ</t>
    </rPh>
    <rPh sb="56" eb="58">
      <t>キサイ</t>
    </rPh>
    <rPh sb="61" eb="63">
      <t>バアイ</t>
    </rPh>
    <rPh sb="64" eb="65">
      <t>ヨウ</t>
    </rPh>
    <rPh sb="65" eb="67">
      <t>オウイン</t>
    </rPh>
    <phoneticPr fontId="20"/>
  </si>
  <si>
    <t>感染症予防班
佐藤　理佳子</t>
  </si>
  <si>
    <t>堀井　美樹子
森川　悌一</t>
    <rPh sb="7" eb="9">
      <t>モリカワ</t>
    </rPh>
    <rPh sb="10" eb="12">
      <t>テイイチ</t>
    </rPh>
    <phoneticPr fontId="20"/>
  </si>
  <si>
    <t xml:space="preserve">債権者が法人の場合、押印省略可。その場合、「医療機関名、所在地、氏名、請求書の発行責任者、担当者氏名、連絡先電話番号」を記載すること。 </t>
    <phoneticPr fontId="20"/>
  </si>
  <si>
    <t>大友　　※４月のみ佐々木</t>
    <rPh sb="0" eb="2">
      <t>オオトモ</t>
    </rPh>
    <rPh sb="6" eb="7">
      <t>ガツ</t>
    </rPh>
    <rPh sb="9" eb="12">
      <t>ササキ</t>
    </rPh>
    <phoneticPr fontId="20"/>
  </si>
  <si>
    <t>kodomo-center@city.semboku.lg.jp/hoken@city.semboku.lg.jp</t>
    <phoneticPr fontId="20"/>
  </si>
  <si>
    <t>ksk-health@town.kosaka.lg.jp</t>
    <phoneticPr fontId="20"/>
  </si>
  <si>
    <t>齊藤　愛華</t>
    <rPh sb="0" eb="2">
      <t>サイトウ</t>
    </rPh>
    <rPh sb="3" eb="5">
      <t>マナカ</t>
    </rPh>
    <phoneticPr fontId="20"/>
  </si>
  <si>
    <t>kenkou@town.fujisato.lg.jp</t>
    <phoneticPr fontId="20"/>
  </si>
  <si>
    <t>【発行責任者】欄及び【発行担当者】欄の役職・氏名、電話番号に記載ある場合は、請求者の押印不要。記載ない場合は従前のとおり押印のうえ請求。</t>
    <rPh sb="1" eb="3">
      <t>ハッコウ</t>
    </rPh>
    <rPh sb="7" eb="8">
      <t>ラン</t>
    </rPh>
    <rPh sb="8" eb="9">
      <t>オヨ</t>
    </rPh>
    <rPh sb="11" eb="13">
      <t>ハッコウ</t>
    </rPh>
    <rPh sb="13" eb="16">
      <t>タントウシャ</t>
    </rPh>
    <rPh sb="17" eb="18">
      <t>ラン</t>
    </rPh>
    <rPh sb="19" eb="21">
      <t>ヤクショク</t>
    </rPh>
    <rPh sb="22" eb="24">
      <t>シメイ</t>
    </rPh>
    <rPh sb="25" eb="27">
      <t>デンワ</t>
    </rPh>
    <rPh sb="27" eb="29">
      <t>バンゴウ</t>
    </rPh>
    <rPh sb="30" eb="32">
      <t>キサイ</t>
    </rPh>
    <rPh sb="34" eb="36">
      <t>バアイ</t>
    </rPh>
    <rPh sb="38" eb="41">
      <t>セイキュウシャ</t>
    </rPh>
    <rPh sb="42" eb="44">
      <t>オウイン</t>
    </rPh>
    <rPh sb="44" eb="46">
      <t>フヨウ</t>
    </rPh>
    <rPh sb="47" eb="49">
      <t>キサイ</t>
    </rPh>
    <rPh sb="51" eb="53">
      <t>バアイ</t>
    </rPh>
    <rPh sb="54" eb="56">
      <t>ジュウゼン</t>
    </rPh>
    <rPh sb="60" eb="62">
      <t>オウイン</t>
    </rPh>
    <rPh sb="65" eb="67">
      <t>セイキュウ</t>
    </rPh>
    <phoneticPr fontId="20"/>
  </si>
  <si>
    <t>［母子］大山　明日香　　　　　　　　　　　　　　［成人］狩元　菜乃花</t>
    <rPh sb="1" eb="3">
      <t>ボシ</t>
    </rPh>
    <rPh sb="4" eb="6">
      <t>オオヤマ</t>
    </rPh>
    <rPh sb="7" eb="10">
      <t>アスカ</t>
    </rPh>
    <rPh sb="25" eb="27">
      <t>セイジン</t>
    </rPh>
    <rPh sb="28" eb="29">
      <t>カリ</t>
    </rPh>
    <rPh sb="29" eb="30">
      <t>モト</t>
    </rPh>
    <rPh sb="31" eb="32">
      <t>ナ</t>
    </rPh>
    <rPh sb="32" eb="33">
      <t>ノ</t>
    </rPh>
    <rPh sb="33" eb="34">
      <t>ハナ</t>
    </rPh>
    <phoneticPr fontId="20"/>
  </si>
  <si>
    <t>kosodate@town.mitane.lg.jp/kenkou@town.mitane.lg.jp</t>
    <phoneticPr fontId="20"/>
  </si>
  <si>
    <t>0185-74-7759
0185-83-3857</t>
  </si>
  <si>
    <t>阿部梨沙</t>
    <rPh sb="0" eb="2">
      <t>アベ</t>
    </rPh>
    <rPh sb="2" eb="4">
      <t>リサ</t>
    </rPh>
    <phoneticPr fontId="20"/>
  </si>
  <si>
    <t>藤田　由美</t>
    <rPh sb="0" eb="2">
      <t>フジタ</t>
    </rPh>
    <rPh sb="3" eb="5">
      <t>ユミ</t>
    </rPh>
    <phoneticPr fontId="20"/>
  </si>
  <si>
    <t>hokenkaigo@town.gojome.lg.jp</t>
    <phoneticPr fontId="20"/>
  </si>
  <si>
    <t>hokensenta@town.hachirogata.lg.jp</t>
    <phoneticPr fontId="20"/>
  </si>
  <si>
    <t>安田　望</t>
    <rPh sb="0" eb="2">
      <t>ヤスダ</t>
    </rPh>
    <rPh sb="3" eb="4">
      <t>ノゾミ</t>
    </rPh>
    <phoneticPr fontId="20"/>
  </si>
  <si>
    <t>kenkou-center@town.akita-ikawa.lg.jp</t>
    <phoneticPr fontId="20"/>
  </si>
  <si>
    <t>髙森　友希</t>
    <rPh sb="0" eb="2">
      <t>タカモリ</t>
    </rPh>
    <rPh sb="3" eb="5">
      <t>ユキ</t>
    </rPh>
    <phoneticPr fontId="20"/>
  </si>
  <si>
    <t>g-hoken-c@vill.ogata.lg.jp</t>
    <phoneticPr fontId="20"/>
  </si>
  <si>
    <t>髙橋　まひる</t>
  </si>
  <si>
    <t>0182-47-3260</t>
    <phoneticPr fontId="20"/>
  </si>
  <si>
    <t>子育て支援課</t>
    <rPh sb="0" eb="6">
      <t>コソ</t>
    </rPh>
    <phoneticPr fontId="20"/>
  </si>
  <si>
    <t>016-8501</t>
  </si>
  <si>
    <t>能代市上町１－３</t>
    <rPh sb="0" eb="3">
      <t>ノ</t>
    </rPh>
    <rPh sb="3" eb="4">
      <t>ウエ</t>
    </rPh>
    <rPh sb="4" eb="5">
      <t>マチ</t>
    </rPh>
    <phoneticPr fontId="20"/>
  </si>
  <si>
    <t>0185-89-2948</t>
  </si>
  <si>
    <t xml:space="preserve">杉渕 政子
</t>
    <rPh sb="0" eb="2">
      <t>スギブチ</t>
    </rPh>
    <rPh sb="3" eb="5">
      <t>マサコ</t>
    </rPh>
    <phoneticPr fontId="20"/>
  </si>
  <si>
    <t>kodomo-k@city.noshiro.lg.jp</t>
    <phoneticPr fontId="20"/>
  </si>
  <si>
    <t>010-0595</t>
  </si>
  <si>
    <t>012-8501</t>
  </si>
  <si>
    <t>018-5201</t>
  </si>
  <si>
    <t>0186-30-0119</t>
  </si>
  <si>
    <t xml:space="preserve">債権者が法人の場合、押印省略可。その場合、「医療機関名、所在地、氏名、請求書の発行責任者、担当者氏名、連絡先電話番号」を記載すること。  </t>
  </si>
  <si>
    <t>大場　茉利香</t>
    <rPh sb="0" eb="2">
      <t>オオバ</t>
    </rPh>
    <rPh sb="3" eb="6">
      <t>マリカ</t>
    </rPh>
    <phoneticPr fontId="20"/>
  </si>
  <si>
    <t>kenko@city.yurihonjo.lg.jp</t>
  </si>
  <si>
    <t>010-0201</t>
  </si>
  <si>
    <t>014-0027</t>
  </si>
  <si>
    <t>押印なしの場合は「発行責任者及び担当者」の氏名及び連絡先を明記する。事務担当者から在籍確認の電話をする場合があります。</t>
  </si>
  <si>
    <t>kenkou@city.daisen.lg.jp</t>
  </si>
  <si>
    <t>0187-73-6816
0187-62-9302</t>
  </si>
  <si>
    <t>018-3315</t>
  </si>
  <si>
    <t>0186-62-6666</t>
  </si>
  <si>
    <t>R7年度～押印不要</t>
    <rPh sb="2" eb="4">
      <t>ネンド</t>
    </rPh>
    <rPh sb="5" eb="7">
      <t>オウイン</t>
    </rPh>
    <rPh sb="7" eb="9">
      <t>フヨウ</t>
    </rPh>
    <phoneticPr fontId="44"/>
  </si>
  <si>
    <t>kenkou@city.kitaakita.lg.jp</t>
  </si>
  <si>
    <t>neubora-anone@city.nikaho.lg.jp</t>
    <phoneticPr fontId="44"/>
  </si>
  <si>
    <t>0184-32-3002</t>
    <phoneticPr fontId="44"/>
  </si>
  <si>
    <t>こども家庭センター</t>
    <rPh sb="3" eb="5">
      <t>カテイ</t>
    </rPh>
    <phoneticPr fontId="20"/>
  </si>
  <si>
    <t>0187-43-3305</t>
  </si>
  <si>
    <t>保健師　千葉</t>
    <rPh sb="0" eb="3">
      <t>ホケンシ</t>
    </rPh>
    <rPh sb="4" eb="6">
      <t>チバ</t>
    </rPh>
    <phoneticPr fontId="20"/>
  </si>
  <si>
    <t>017-0292</t>
  </si>
  <si>
    <t>0186-29-3926</t>
  </si>
  <si>
    <t>018-4421</t>
  </si>
  <si>
    <t>0186-77-3008</t>
  </si>
  <si>
    <t>018-3201</t>
  </si>
  <si>
    <t>0185-79-2113</t>
  </si>
  <si>
    <t>【押印を省略する場合】余白に「発行責任者職名・氏名、担当者職名・氏名及び連絡先電話番号」を記載すること。</t>
    <phoneticPr fontId="44"/>
  </si>
  <si>
    <t>石田郁</t>
    <phoneticPr fontId="20"/>
  </si>
  <si>
    <t>hoken@town.happo.lg.jp/abe.risa@town.happo.lg.jp</t>
  </si>
  <si>
    <t>南秋田郡八郎潟町字大道８0</t>
    <rPh sb="0" eb="4">
      <t>ミナミアキタグン</t>
    </rPh>
    <rPh sb="4" eb="8">
      <t>ハチロウガタマチ</t>
    </rPh>
    <rPh sb="8" eb="9">
      <t>アザ</t>
    </rPh>
    <rPh sb="9" eb="11">
      <t>オオミチ</t>
    </rPh>
    <phoneticPr fontId="20"/>
  </si>
  <si>
    <t>018-1596</t>
  </si>
  <si>
    <t>押印の省略不可。</t>
    <rPh sb="0" eb="2">
      <t>オウイン</t>
    </rPh>
    <rPh sb="3" eb="5">
      <t>ショウリャク</t>
    </rPh>
    <rPh sb="5" eb="7">
      <t>フカ</t>
    </rPh>
    <phoneticPr fontId="44"/>
  </si>
  <si>
    <t>010-0443</t>
  </si>
  <si>
    <t>押印を省略する場合、余白に「発行責任者職名・氏名、発行担当者職名・氏名、連絡先電話番号」を記載すること。</t>
    <phoneticPr fontId="44"/>
  </si>
  <si>
    <t>山本郡三種町豊岡金田字森沢１－２</t>
    <rPh sb="0" eb="3">
      <t>ヤマモトグン</t>
    </rPh>
    <rPh sb="3" eb="6">
      <t>ミタネチョウ</t>
    </rPh>
    <rPh sb="6" eb="8">
      <t>トヨオカ</t>
    </rPh>
    <rPh sb="8" eb="10">
      <t>カネダ</t>
    </rPh>
    <rPh sb="10" eb="11">
      <t>アザ</t>
    </rPh>
    <rPh sb="11" eb="13">
      <t>モリサワ</t>
    </rPh>
    <phoneticPr fontId="20"/>
  </si>
  <si>
    <t>子育て健康課 子育て支援班</t>
    <rPh sb="0" eb="2">
      <t>コソダ</t>
    </rPh>
    <rPh sb="3" eb="5">
      <t>ケンコウ</t>
    </rPh>
    <rPh sb="5" eb="6">
      <t>カ</t>
    </rPh>
    <rPh sb="7" eb="9">
      <t>コソダ</t>
    </rPh>
    <rPh sb="10" eb="12">
      <t>シエン</t>
    </rPh>
    <rPh sb="12" eb="13">
      <t>ハン</t>
    </rPh>
    <phoneticPr fontId="20"/>
  </si>
  <si>
    <t>0185-27-8155</t>
    <phoneticPr fontId="20"/>
  </si>
  <si>
    <t>子ども未来課</t>
    <rPh sb="0" eb="1">
      <t>コ</t>
    </rPh>
    <rPh sb="3" eb="5">
      <t>ミライ</t>
    </rPh>
    <rPh sb="5" eb="6">
      <t>カ</t>
    </rPh>
    <phoneticPr fontId="20"/>
  </si>
  <si>
    <t>0183-55-8275</t>
    <phoneticPr fontId="20"/>
  </si>
  <si>
    <t>こども未来部こども家庭センター</t>
    <phoneticPr fontId="20"/>
  </si>
  <si>
    <t>0187-73-6811</t>
    <phoneticPr fontId="20"/>
  </si>
  <si>
    <t>にかほ市長　様　</t>
    <phoneticPr fontId="20"/>
  </si>
  <si>
    <t>健康推進課子育て世代支援係</t>
    <rPh sb="0" eb="5">
      <t>ケンコウスイシンカ</t>
    </rPh>
    <rPh sb="5" eb="7">
      <t>コソダ</t>
    </rPh>
    <rPh sb="8" eb="10">
      <t>セダイ</t>
    </rPh>
    <rPh sb="10" eb="12">
      <t>シエン</t>
    </rPh>
    <rPh sb="12" eb="13">
      <t>カカリ</t>
    </rPh>
    <phoneticPr fontId="20"/>
  </si>
  <si>
    <t>018-2304　　　　　　　　　　　　　　</t>
    <phoneticPr fontId="20"/>
  </si>
  <si>
    <t>0185-74-7758</t>
    <phoneticPr fontId="20"/>
  </si>
  <si>
    <t>美郷町長　様</t>
    <phoneticPr fontId="20"/>
  </si>
  <si>
    <t>こども子育て課</t>
    <rPh sb="3" eb="5">
      <t>コソダ</t>
    </rPh>
    <rPh sb="6" eb="7">
      <t>カ</t>
    </rPh>
    <phoneticPr fontId="20"/>
  </si>
  <si>
    <t>こども家庭センター（母子保健班）</t>
    <rPh sb="3" eb="5">
      <t>カテイ</t>
    </rPh>
    <rPh sb="10" eb="12">
      <t>ボシ</t>
    </rPh>
    <rPh sb="12" eb="14">
      <t>ホケン</t>
    </rPh>
    <rPh sb="14" eb="15">
      <t>ハン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</si>
</sst>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;"/>
    <numFmt numFmtId="178" formatCode="#,##0;\ ;;"/>
    <numFmt numFmtId="179" formatCode="[$-411]ggg\ e&quot;年&quot;\ m&quot;月 &quot;d&quot;日&quot;"/>
    <numFmt numFmtId="180" formatCode="0.0_ "/>
  </numFmts>
  <fonts count="4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0"/>
      <name val="MS UI Gothic"/>
      <family val="3"/>
    </font>
    <font>
      <sz val="16"/>
      <name val="ＭＳ Ｐ明朝"/>
      <family val="1"/>
    </font>
    <font>
      <sz val="9"/>
      <name val="ＭＳ Ｐ明朝"/>
      <family val="1"/>
    </font>
    <font>
      <sz val="13"/>
      <name val="ＭＳ Ｐ明朝"/>
      <family val="1"/>
    </font>
    <font>
      <b/>
      <sz val="12"/>
      <name val="ＭＳ Ｐ明朝"/>
      <family val="1"/>
    </font>
    <font>
      <b/>
      <sz val="11"/>
      <name val="ＭＳ Ｐ明朝"/>
      <family val="1"/>
    </font>
    <font>
      <b/>
      <sz val="16"/>
      <name val="ＭＳ Ｐ明朝"/>
      <family val="1"/>
    </font>
    <font>
      <b/>
      <sz val="12"/>
      <color indexed="10"/>
      <name val="メイリオ"/>
      <family val="3"/>
    </font>
    <font>
      <b/>
      <sz val="12"/>
      <name val="メイリオ"/>
      <family val="3"/>
    </font>
    <font>
      <sz val="11"/>
      <color theme="0" tint="-0.249977111117893"/>
      <name val="ＭＳ Ｐ明朝"/>
      <family val="1"/>
    </font>
    <font>
      <sz val="12"/>
      <name val="MS UI Gothic"/>
      <family val="3"/>
    </font>
    <font>
      <b/>
      <sz val="10"/>
      <color theme="1"/>
      <name val="ＭＳ Ｐゴシック"/>
      <family val="3"/>
    </font>
    <font>
      <b/>
      <sz val="10"/>
      <name val="ＭＳ Ｐゴシック"/>
      <family val="3"/>
      <charset val="128"/>
    </font>
    <font>
      <b/>
      <sz val="10"/>
      <name val="ＭＳ Ｐゴシック"/>
      <family val="3"/>
    </font>
    <font>
      <b/>
      <u/>
      <sz val="10"/>
      <name val="ＭＳ Ｐゴシック"/>
      <family val="3"/>
      <charset val="128"/>
    </font>
    <font>
      <sz val="8"/>
      <name val="ＭＳ Ｐ明朝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4">
    <xf numFmtId="0" fontId="0" fillId="0" borderId="0" xfId="0"/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distributed" vertical="center"/>
      <protection locked="0"/>
    </xf>
    <xf numFmtId="0" fontId="21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21" fillId="0" borderId="0" xfId="0" applyFont="1" applyBorder="1" applyAlignment="1" applyProtection="1">
      <alignment horizontal="center" vertical="center"/>
    </xf>
    <xf numFmtId="179" fontId="21" fillId="0" borderId="0" xfId="0" applyNumberFormat="1" applyFont="1" applyAlignment="1" applyProtection="1">
      <alignment horizontal="center" vertical="center"/>
    </xf>
    <xf numFmtId="0" fontId="21" fillId="25" borderId="0" xfId="0" applyFont="1" applyFill="1" applyAlignment="1" applyProtection="1">
      <alignment horizontal="left" vertical="center" shrinkToFit="1"/>
    </xf>
    <xf numFmtId="0" fontId="21" fillId="0" borderId="0" xfId="0" applyFont="1" applyBorder="1" applyAlignment="1" applyProtection="1">
      <alignment vertical="center" shrinkToFit="1"/>
    </xf>
    <xf numFmtId="0" fontId="31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38" fontId="36" fillId="0" borderId="14" xfId="44" applyFont="1" applyFill="1" applyBorder="1" applyAlignment="1" applyProtection="1">
      <alignment vertical="center" wrapText="1" shrinkToFit="1"/>
    </xf>
    <xf numFmtId="0" fontId="0" fillId="0" borderId="48" xfId="0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2" fillId="0" borderId="0" xfId="0" applyFont="1" applyFill="1" applyAlignment="1">
      <alignment vertical="center" shrinkToFit="1"/>
    </xf>
    <xf numFmtId="0" fontId="36" fillId="0" borderId="0" xfId="0" applyFont="1" applyFill="1" applyAlignment="1">
      <alignment horizontal="left" shrinkToFit="1"/>
    </xf>
    <xf numFmtId="0" fontId="42" fillId="0" borderId="0" xfId="0" applyFont="1" applyFill="1" applyAlignment="1">
      <alignment horizontal="center" vertical="center" shrinkToFit="1"/>
    </xf>
    <xf numFmtId="0" fontId="42" fillId="0" borderId="0" xfId="0" applyFont="1" applyFill="1" applyAlignment="1">
      <alignment vertical="center" wrapText="1" shrinkToFit="1"/>
    </xf>
    <xf numFmtId="0" fontId="42" fillId="0" borderId="0" xfId="0" applyFont="1" applyFill="1" applyAlignment="1">
      <alignment shrinkToFit="1"/>
    </xf>
    <xf numFmtId="0" fontId="36" fillId="0" borderId="0" xfId="0" applyFont="1" applyFill="1" applyAlignment="1">
      <alignment horizontal="center" shrinkToFit="1"/>
    </xf>
    <xf numFmtId="0" fontId="36" fillId="0" borderId="0" xfId="0" applyFont="1" applyFill="1" applyAlignment="1">
      <alignment horizontal="left" vertical="center" shrinkToFit="1"/>
    </xf>
    <xf numFmtId="0" fontId="36" fillId="0" borderId="0" xfId="0" applyFont="1" applyFill="1" applyAlignment="1">
      <alignment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2" fillId="0" borderId="14" xfId="0" applyFont="1" applyFill="1" applyBorder="1" applyAlignment="1">
      <alignment horizontal="center" vertical="center" wrapText="1" shrinkToFit="1"/>
    </xf>
    <xf numFmtId="0" fontId="42" fillId="0" borderId="18" xfId="0" applyFont="1" applyFill="1" applyBorder="1" applyAlignment="1">
      <alignment horizontal="center" vertical="center" shrinkToFit="1"/>
    </xf>
    <xf numFmtId="0" fontId="42" fillId="0" borderId="14" xfId="0" quotePrefix="1" applyFont="1" applyFill="1" applyBorder="1" applyAlignment="1">
      <alignment vertical="center" shrinkToFit="1"/>
    </xf>
    <xf numFmtId="0" fontId="42" fillId="0" borderId="14" xfId="0" applyFont="1" applyFill="1" applyBorder="1" applyAlignment="1">
      <alignment vertical="center" shrinkToFit="1"/>
    </xf>
    <xf numFmtId="0" fontId="42" fillId="0" borderId="14" xfId="0" applyFont="1" applyFill="1" applyBorder="1" applyAlignment="1">
      <alignment shrinkToFit="1"/>
    </xf>
    <xf numFmtId="3" fontId="42" fillId="0" borderId="14" xfId="0" applyNumberFormat="1" applyFont="1" applyFill="1" applyBorder="1" applyAlignment="1">
      <alignment vertical="center" shrinkToFit="1"/>
    </xf>
    <xf numFmtId="3" fontId="42" fillId="0" borderId="14" xfId="0" applyNumberFormat="1" applyFont="1" applyFill="1" applyBorder="1" applyAlignment="1">
      <alignment horizontal="center" vertical="center" shrinkToFit="1"/>
    </xf>
    <xf numFmtId="38" fontId="42" fillId="0" borderId="14" xfId="44" applyFont="1" applyFill="1" applyBorder="1" applyAlignment="1" applyProtection="1">
      <alignment vertical="center" wrapText="1" shrinkToFit="1"/>
    </xf>
    <xf numFmtId="0" fontId="42" fillId="0" borderId="14" xfId="0" applyFont="1" applyFill="1" applyBorder="1" applyAlignment="1">
      <alignment vertical="center" wrapText="1"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Alignment="1">
      <alignment wrapText="1"/>
    </xf>
    <xf numFmtId="0" fontId="42" fillId="0" borderId="0" xfId="0" applyFont="1" applyFill="1" applyAlignment="1">
      <alignment horizontal="center" shrinkToFit="1"/>
    </xf>
    <xf numFmtId="0" fontId="42" fillId="0" borderId="0" xfId="0" applyFont="1" applyFill="1" applyAlignment="1">
      <alignment wrapText="1" shrinkToFit="1"/>
    </xf>
    <xf numFmtId="0" fontId="36" fillId="0" borderId="14" xfId="0" applyFont="1" applyFill="1" applyBorder="1" applyAlignment="1">
      <alignment vertical="center" shrinkToFit="1"/>
    </xf>
    <xf numFmtId="0" fontId="36" fillId="0" borderId="14" xfId="34" applyFont="1" applyFill="1" applyBorder="1" applyAlignment="1">
      <alignment horizontal="center" vertical="center" shrinkToFit="1"/>
    </xf>
    <xf numFmtId="0" fontId="36" fillId="0" borderId="14" xfId="0" applyFont="1" applyFill="1" applyBorder="1" applyAlignment="1">
      <alignment shrinkToFit="1"/>
    </xf>
    <xf numFmtId="3" fontId="36" fillId="0" borderId="14" xfId="0" applyNumberFormat="1" applyFont="1" applyFill="1" applyBorder="1" applyAlignment="1">
      <alignment vertical="center" shrinkToFit="1"/>
    </xf>
    <xf numFmtId="3" fontId="36" fillId="0" borderId="14" xfId="0" applyNumberFormat="1" applyFont="1" applyFill="1" applyBorder="1" applyAlignment="1">
      <alignment horizontal="right" vertical="center" shrinkToFit="1"/>
    </xf>
    <xf numFmtId="0" fontId="35" fillId="0" borderId="14" xfId="34" applyFont="1" applyFill="1" applyBorder="1" applyAlignment="1">
      <alignment horizontal="center" vertical="center" shrinkToFit="1"/>
    </xf>
    <xf numFmtId="3" fontId="35" fillId="0" borderId="14" xfId="0" applyNumberFormat="1" applyFont="1" applyFill="1" applyBorder="1" applyAlignment="1">
      <alignment vertical="center" shrinkToFit="1"/>
    </xf>
    <xf numFmtId="3" fontId="36" fillId="0" borderId="14" xfId="0" applyNumberFormat="1" applyFont="1" applyFill="1" applyBorder="1" applyAlignment="1">
      <alignment horizontal="center" vertical="center" shrinkToFit="1"/>
    </xf>
    <xf numFmtId="0" fontId="36" fillId="0" borderId="43" xfId="34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top" wrapText="1"/>
    </xf>
    <xf numFmtId="0" fontId="36" fillId="0" borderId="14" xfId="34" applyFont="1" applyFill="1" applyBorder="1" applyAlignment="1">
      <alignment horizontal="left" vertical="center" wrapText="1" shrinkToFit="1"/>
    </xf>
    <xf numFmtId="0" fontId="45" fillId="0" borderId="41" xfId="28" applyFont="1" applyFill="1" applyBorder="1" applyAlignment="1">
      <alignment vertical="center" shrinkToFit="1"/>
    </xf>
    <xf numFmtId="0" fontId="36" fillId="0" borderId="52" xfId="34" applyFont="1" applyFill="1" applyBorder="1" applyAlignment="1">
      <alignment horizontal="left" vertical="center" wrapText="1" shrinkToFit="1"/>
    </xf>
    <xf numFmtId="0" fontId="36" fillId="0" borderId="52" xfId="34" applyFont="1" applyFill="1" applyBorder="1" applyAlignment="1">
      <alignment horizontal="center" vertical="center" shrinkToFit="1"/>
    </xf>
    <xf numFmtId="176" fontId="36" fillId="0" borderId="14" xfId="0" applyNumberFormat="1" applyFont="1" applyFill="1" applyBorder="1" applyAlignment="1">
      <alignment horizontal="left" vertical="center" wrapText="1" shrinkToFit="1"/>
    </xf>
    <xf numFmtId="176" fontId="36" fillId="0" borderId="14" xfId="0" applyNumberFormat="1" applyFont="1" applyFill="1" applyBorder="1" applyAlignment="1">
      <alignment horizontal="center" vertical="center" wrapText="1" shrinkToFit="1"/>
    </xf>
    <xf numFmtId="0" fontId="36" fillId="0" borderId="14" xfId="0" applyFont="1" applyFill="1" applyBorder="1" applyAlignment="1">
      <alignment vertical="center" wrapText="1" shrinkToFit="1"/>
    </xf>
    <xf numFmtId="176" fontId="46" fillId="0" borderId="14" xfId="28" applyNumberFormat="1" applyFont="1" applyFill="1" applyBorder="1" applyAlignment="1">
      <alignment horizontal="left" vertical="center" wrapText="1" shrinkToFit="1"/>
    </xf>
    <xf numFmtId="176" fontId="36" fillId="0" borderId="14" xfId="0" applyNumberFormat="1" applyFont="1" applyFill="1" applyBorder="1" applyAlignment="1">
      <alignment horizontal="left" vertical="center" shrinkToFit="1"/>
    </xf>
    <xf numFmtId="176" fontId="36" fillId="0" borderId="14" xfId="0" applyNumberFormat="1" applyFont="1" applyFill="1" applyBorder="1" applyAlignment="1">
      <alignment horizontal="center" vertical="center" shrinkToFit="1"/>
    </xf>
    <xf numFmtId="176" fontId="46" fillId="0" borderId="14" xfId="28" applyNumberFormat="1" applyFont="1" applyFill="1" applyBorder="1" applyAlignment="1" applyProtection="1">
      <alignment horizontal="left" vertical="center" shrinkToFit="1"/>
    </xf>
    <xf numFmtId="176" fontId="36" fillId="0" borderId="41" xfId="0" applyNumberFormat="1" applyFont="1" applyFill="1" applyBorder="1" applyAlignment="1">
      <alignment horizontal="left" vertical="center" wrapText="1" shrinkToFit="1"/>
    </xf>
    <xf numFmtId="176" fontId="36" fillId="0" borderId="41" xfId="0" applyNumberFormat="1" applyFont="1" applyFill="1" applyBorder="1" applyAlignment="1">
      <alignment horizontal="center" vertical="center" shrinkToFit="1"/>
    </xf>
    <xf numFmtId="176" fontId="36" fillId="0" borderId="41" xfId="0" applyNumberFormat="1" applyFont="1" applyFill="1" applyBorder="1" applyAlignment="1">
      <alignment horizontal="left" vertical="center" shrinkToFit="1"/>
    </xf>
    <xf numFmtId="176" fontId="47" fillId="0" borderId="41" xfId="0" applyNumberFormat="1" applyFont="1" applyFill="1" applyBorder="1" applyAlignment="1">
      <alignment horizontal="left" vertical="center" wrapText="1" shrinkToFit="1"/>
    </xf>
    <xf numFmtId="0" fontId="36" fillId="0" borderId="43" xfId="34" applyFont="1" applyFill="1" applyBorder="1" applyAlignment="1">
      <alignment vertical="center" wrapText="1" shrinkToFit="1"/>
    </xf>
    <xf numFmtId="0" fontId="36" fillId="0" borderId="14" xfId="0" applyFont="1" applyFill="1" applyBorder="1" applyAlignment="1">
      <alignment horizontal="center" vertical="center" shrinkToFit="1"/>
    </xf>
    <xf numFmtId="0" fontId="36" fillId="0" borderId="14" xfId="34" applyFont="1" applyFill="1" applyBorder="1" applyAlignment="1">
      <alignment horizontal="left" vertical="center" shrinkToFit="1"/>
    </xf>
    <xf numFmtId="0" fontId="46" fillId="0" borderId="14" xfId="28" applyFont="1" applyFill="1" applyBorder="1" applyAlignment="1" applyProtection="1">
      <alignment horizontal="left" vertical="center" shrinkToFit="1"/>
    </xf>
    <xf numFmtId="176" fontId="47" fillId="0" borderId="41" xfId="0" applyNumberFormat="1" applyFont="1" applyFill="1" applyBorder="1" applyAlignment="1">
      <alignment horizontal="left" vertical="center" shrinkToFit="1"/>
    </xf>
    <xf numFmtId="176" fontId="46" fillId="0" borderId="14" xfId="0" applyNumberFormat="1" applyFont="1" applyFill="1" applyBorder="1" applyAlignment="1">
      <alignment horizontal="left" vertical="center" wrapText="1" shrinkToFit="1"/>
    </xf>
    <xf numFmtId="3" fontId="35" fillId="0" borderId="14" xfId="0" applyNumberFormat="1" applyFont="1" applyFill="1" applyBorder="1" applyAlignment="1">
      <alignment vertical="center" wrapText="1"/>
    </xf>
    <xf numFmtId="176" fontId="46" fillId="0" borderId="14" xfId="28" applyNumberFormat="1" applyFont="1" applyFill="1" applyBorder="1" applyAlignment="1">
      <alignment horizontal="left" vertical="center" shrinkToFit="1"/>
    </xf>
    <xf numFmtId="176" fontId="46" fillId="0" borderId="41" xfId="28" applyNumberFormat="1" applyFont="1" applyFill="1" applyBorder="1" applyAlignment="1">
      <alignment horizontal="left" vertical="center" wrapText="1" shrinkToFit="1"/>
    </xf>
    <xf numFmtId="3" fontId="48" fillId="0" borderId="14" xfId="0" applyNumberFormat="1" applyFont="1" applyFill="1" applyBorder="1" applyAlignment="1">
      <alignment vertical="center" shrinkToFit="1"/>
    </xf>
    <xf numFmtId="3" fontId="36" fillId="0" borderId="14" xfId="0" applyNumberFormat="1" applyFont="1" applyFill="1" applyBorder="1" applyAlignment="1">
      <alignment shrinkToFit="1"/>
    </xf>
    <xf numFmtId="3" fontId="37" fillId="0" borderId="14" xfId="0" applyNumberFormat="1" applyFont="1" applyFill="1" applyBorder="1" applyAlignment="1">
      <alignment horizontal="center" vertical="center" shrinkToFit="1"/>
    </xf>
    <xf numFmtId="3" fontId="37" fillId="0" borderId="14" xfId="0" applyNumberFormat="1" applyFont="1" applyFill="1" applyBorder="1" applyAlignment="1">
      <alignment horizontal="right" vertical="center" shrinkToFit="1"/>
    </xf>
    <xf numFmtId="0" fontId="38" fillId="0" borderId="14" xfId="0" applyFont="1" applyFill="1" applyBorder="1" applyAlignment="1">
      <alignment vertical="center" wrapText="1" shrinkToFit="1"/>
    </xf>
    <xf numFmtId="176" fontId="46" fillId="0" borderId="41" xfId="28" applyNumberFormat="1" applyFont="1" applyFill="1" applyBorder="1" applyAlignment="1" applyProtection="1">
      <alignment horizontal="left" vertical="center" shrinkToFit="1"/>
    </xf>
    <xf numFmtId="0" fontId="46" fillId="0" borderId="14" xfId="0" applyFont="1" applyFill="1" applyBorder="1" applyAlignment="1">
      <alignment horizontal="left" vertical="center" shrinkToFit="1"/>
    </xf>
    <xf numFmtId="176" fontId="45" fillId="0" borderId="14" xfId="28" applyNumberFormat="1" applyFont="1" applyFill="1" applyBorder="1" applyAlignment="1" applyProtection="1">
      <alignment horizontal="left" vertical="center" shrinkToFit="1"/>
    </xf>
    <xf numFmtId="176" fontId="43" fillId="0" borderId="14" xfId="0" applyNumberFormat="1" applyFont="1" applyFill="1" applyBorder="1" applyAlignment="1">
      <alignment horizontal="left" vertical="center" shrinkToFit="1"/>
    </xf>
    <xf numFmtId="0" fontId="43" fillId="0" borderId="14" xfId="0" applyFont="1" applyFill="1" applyBorder="1" applyAlignment="1">
      <alignment vertical="center"/>
    </xf>
    <xf numFmtId="176" fontId="45" fillId="0" borderId="14" xfId="28" applyNumberFormat="1" applyFont="1" applyFill="1" applyBorder="1" applyAlignment="1">
      <alignment horizontal="left" vertical="center" shrinkToFit="1"/>
    </xf>
    <xf numFmtId="0" fontId="36" fillId="0" borderId="14" xfId="0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 wrapText="1" shrinkToFit="1"/>
    </xf>
    <xf numFmtId="0" fontId="36" fillId="0" borderId="14" xfId="0" applyFont="1" applyBorder="1" applyAlignment="1">
      <alignment vertical="center" shrinkToFit="1"/>
    </xf>
    <xf numFmtId="0" fontId="36" fillId="0" borderId="14" xfId="34" applyFont="1" applyBorder="1" applyAlignment="1">
      <alignment horizontal="center" vertical="center" shrinkToFit="1"/>
    </xf>
    <xf numFmtId="180" fontId="36" fillId="0" borderId="14" xfId="34" applyNumberFormat="1" applyFont="1" applyBorder="1" applyAlignment="1">
      <alignment vertical="center" shrinkToFit="1"/>
    </xf>
    <xf numFmtId="0" fontId="36" fillId="0" borderId="52" xfId="34" applyFont="1" applyBorder="1" applyAlignment="1">
      <alignment horizontal="left" vertical="center" shrinkToFit="1"/>
    </xf>
    <xf numFmtId="0" fontId="36" fillId="0" borderId="26" xfId="34" applyFont="1" applyBorder="1" applyAlignment="1">
      <alignment horizontal="center" vertical="center" shrinkToFit="1"/>
    </xf>
    <xf numFmtId="180" fontId="36" fillId="0" borderId="41" xfId="34" applyNumberFormat="1" applyFont="1" applyBorder="1" applyAlignment="1">
      <alignment vertical="center" shrinkToFit="1"/>
    </xf>
    <xf numFmtId="176" fontId="36" fillId="0" borderId="14" xfId="0" applyNumberFormat="1" applyFont="1" applyBorder="1" applyAlignment="1">
      <alignment horizontal="left" vertical="center" wrapText="1" shrinkToFit="1"/>
    </xf>
    <xf numFmtId="176" fontId="36" fillId="0" borderId="14" xfId="0" applyNumberFormat="1" applyFont="1" applyBorder="1" applyAlignment="1">
      <alignment horizontal="center" vertical="center" wrapText="1" shrinkToFit="1"/>
    </xf>
    <xf numFmtId="176" fontId="36" fillId="0" borderId="14" xfId="0" applyNumberFormat="1" applyFont="1" applyBorder="1" applyAlignment="1">
      <alignment horizontal="left" vertical="center" shrinkToFit="1"/>
    </xf>
    <xf numFmtId="176" fontId="36" fillId="0" borderId="14" xfId="0" applyNumberFormat="1" applyFont="1" applyBorder="1" applyAlignment="1">
      <alignment horizontal="center" vertical="center" shrinkToFit="1"/>
    </xf>
    <xf numFmtId="176" fontId="36" fillId="0" borderId="41" xfId="0" applyNumberFormat="1" applyFont="1" applyBorder="1" applyAlignment="1">
      <alignment horizontal="left" vertical="center" wrapText="1" shrinkToFit="1"/>
    </xf>
    <xf numFmtId="176" fontId="36" fillId="0" borderId="41" xfId="0" applyNumberFormat="1" applyFont="1" applyBorder="1" applyAlignment="1">
      <alignment horizontal="center" vertical="center" shrinkToFit="1"/>
    </xf>
    <xf numFmtId="176" fontId="36" fillId="0" borderId="41" xfId="0" applyNumberFormat="1" applyFont="1" applyBorder="1" applyAlignment="1">
      <alignment horizontal="left" vertical="center" shrinkToFit="1"/>
    </xf>
    <xf numFmtId="176" fontId="36" fillId="0" borderId="41" xfId="0" applyNumberFormat="1" applyFont="1" applyBorder="1" applyAlignment="1">
      <alignment horizontal="center" vertical="center" wrapText="1" shrinkToFit="1"/>
    </xf>
    <xf numFmtId="0" fontId="36" fillId="0" borderId="14" xfId="0" applyFont="1" applyBorder="1" applyAlignment="1">
      <alignment horizontal="center" vertical="center" shrinkToFit="1"/>
    </xf>
    <xf numFmtId="176" fontId="36" fillId="0" borderId="41" xfId="0" applyNumberFormat="1" applyFont="1" applyBorder="1" applyAlignment="1">
      <alignment vertical="center" shrinkToFit="1"/>
    </xf>
    <xf numFmtId="176" fontId="36" fillId="0" borderId="14" xfId="0" applyNumberFormat="1" applyFont="1" applyBorder="1" applyAlignment="1">
      <alignment vertical="center" shrinkToFit="1"/>
    </xf>
    <xf numFmtId="0" fontId="36" fillId="0" borderId="14" xfId="34" applyFont="1" applyBorder="1" applyAlignment="1">
      <alignment horizontal="left" vertical="center" shrinkToFit="1"/>
    </xf>
    <xf numFmtId="180" fontId="36" fillId="0" borderId="14" xfId="34" applyNumberFormat="1" applyFont="1" applyBorder="1" applyAlignment="1">
      <alignment horizontal="left" vertical="center" shrinkToFit="1"/>
    </xf>
    <xf numFmtId="0" fontId="40" fillId="0" borderId="0" xfId="0" applyFont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 wrapText="1" indent="1"/>
    </xf>
    <xf numFmtId="0" fontId="0" fillId="0" borderId="17" xfId="0" applyFont="1" applyFill="1" applyBorder="1" applyAlignment="1">
      <alignment horizontal="left" vertical="center" indent="1"/>
    </xf>
    <xf numFmtId="0" fontId="0" fillId="0" borderId="22" xfId="0" applyFont="1" applyFill="1" applyBorder="1" applyAlignment="1">
      <alignment horizontal="left" vertical="center" indent="1"/>
    </xf>
    <xf numFmtId="0" fontId="0" fillId="0" borderId="13" xfId="0" applyFont="1" applyFill="1" applyBorder="1" applyAlignment="1">
      <alignment horizontal="left" vertical="center" indent="1"/>
    </xf>
    <xf numFmtId="0" fontId="0" fillId="0" borderId="18" xfId="0" applyFont="1" applyFill="1" applyBorder="1" applyAlignment="1">
      <alignment horizontal="left" vertical="center" indent="1"/>
    </xf>
    <xf numFmtId="0" fontId="0" fillId="0" borderId="24" xfId="0" applyFont="1" applyFill="1" applyBorder="1" applyAlignment="1">
      <alignment horizontal="left" vertical="center" indent="1"/>
    </xf>
    <xf numFmtId="0" fontId="23" fillId="0" borderId="14" xfId="0" applyFont="1" applyBorder="1" applyAlignment="1">
      <alignment horizontal="center" vertical="center"/>
    </xf>
    <xf numFmtId="0" fontId="22" fillId="0" borderId="17" xfId="0" applyFont="1" applyFill="1" applyBorder="1" applyAlignment="1" applyProtection="1">
      <alignment horizontal="left" vertical="center" wrapText="1" indent="1"/>
    </xf>
    <xf numFmtId="0" fontId="22" fillId="0" borderId="22" xfId="0" applyFont="1" applyFill="1" applyBorder="1" applyAlignment="1" applyProtection="1">
      <alignment horizontal="left" vertical="center" wrapText="1" indent="1"/>
    </xf>
    <xf numFmtId="0" fontId="22" fillId="0" borderId="12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Border="1" applyAlignment="1" applyProtection="1">
      <alignment horizontal="left" vertical="center" wrapText="1" indent="1"/>
    </xf>
    <xf numFmtId="0" fontId="22" fillId="0" borderId="23" xfId="0" applyFont="1" applyFill="1" applyBorder="1" applyAlignment="1" applyProtection="1">
      <alignment horizontal="left" vertical="center" wrapText="1" indent="1"/>
    </xf>
    <xf numFmtId="0" fontId="22" fillId="0" borderId="13" xfId="0" applyFont="1" applyFill="1" applyBorder="1" applyAlignment="1" applyProtection="1">
      <alignment horizontal="left" vertical="center" wrapText="1" indent="1"/>
    </xf>
    <xf numFmtId="0" fontId="22" fillId="0" borderId="18" xfId="0" applyFont="1" applyFill="1" applyBorder="1" applyAlignment="1" applyProtection="1">
      <alignment horizontal="left" vertical="center" wrapText="1" indent="1"/>
    </xf>
    <xf numFmtId="0" fontId="22" fillId="0" borderId="24" xfId="0" applyFont="1" applyFill="1" applyBorder="1" applyAlignment="1" applyProtection="1">
      <alignment horizontal="left" vertical="center" wrapText="1" indent="1"/>
    </xf>
    <xf numFmtId="0" fontId="22" fillId="0" borderId="14" xfId="0" applyFont="1" applyFill="1" applyBorder="1" applyAlignment="1" applyProtection="1">
      <alignment horizontal="left" vertical="center" wrapText="1" indent="1"/>
    </xf>
    <xf numFmtId="0" fontId="22" fillId="0" borderId="10" xfId="0" applyFont="1" applyFill="1" applyBorder="1" applyAlignment="1" applyProtection="1">
      <alignment horizontal="left" vertical="center" wrapText="1" indent="1"/>
    </xf>
    <xf numFmtId="0" fontId="22" fillId="0" borderId="3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21" xfId="0" applyFont="1" applyFill="1" applyBorder="1" applyAlignment="1" applyProtection="1">
      <alignment horizontal="left" vertical="center" indent="1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176" fontId="27" fillId="25" borderId="10" xfId="0" applyNumberFormat="1" applyFont="1" applyFill="1" applyBorder="1" applyAlignment="1" applyProtection="1">
      <alignment vertical="center"/>
      <protection locked="0"/>
    </xf>
    <xf numFmtId="176" fontId="27" fillId="25" borderId="16" xfId="0" applyNumberFormat="1" applyFont="1" applyFill="1" applyBorder="1" applyAlignment="1" applyProtection="1">
      <alignment vertical="center"/>
      <protection locked="0"/>
    </xf>
    <xf numFmtId="176" fontId="27" fillId="25" borderId="21" xfId="0" applyNumberFormat="1" applyFont="1" applyFill="1" applyBorder="1" applyAlignment="1" applyProtection="1">
      <alignment vertical="center"/>
      <protection locked="0"/>
    </xf>
    <xf numFmtId="0" fontId="22" fillId="0" borderId="30" xfId="0" applyFont="1" applyBorder="1" applyAlignment="1" applyProtection="1">
      <alignment horizontal="center" vertical="center" shrinkToFit="1"/>
    </xf>
    <xf numFmtId="0" fontId="22" fillId="0" borderId="34" xfId="0" applyFont="1" applyBorder="1" applyAlignment="1" applyProtection="1">
      <alignment horizontal="center" vertical="center" shrinkToFit="1"/>
    </xf>
    <xf numFmtId="0" fontId="22" fillId="0" borderId="39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/>
    </xf>
    <xf numFmtId="0" fontId="26" fillId="0" borderId="17" xfId="0" applyFont="1" applyBorder="1" applyAlignment="1" applyProtection="1">
      <alignment horizontal="center"/>
    </xf>
    <xf numFmtId="0" fontId="26" fillId="0" borderId="22" xfId="0" applyFont="1" applyBorder="1" applyAlignment="1" applyProtection="1">
      <alignment horizontal="center"/>
    </xf>
    <xf numFmtId="0" fontId="26" fillId="26" borderId="17" xfId="0" applyFont="1" applyFill="1" applyBorder="1" applyAlignment="1" applyProtection="1">
      <alignment vertical="center"/>
      <protection locked="0"/>
    </xf>
    <xf numFmtId="0" fontId="26" fillId="26" borderId="22" xfId="0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top"/>
    </xf>
    <xf numFmtId="0" fontId="22" fillId="0" borderId="18" xfId="0" applyFont="1" applyBorder="1" applyAlignment="1" applyProtection="1">
      <alignment horizontal="center" vertical="top"/>
    </xf>
    <xf numFmtId="0" fontId="22" fillId="0" borderId="24" xfId="0" applyFont="1" applyBorder="1" applyAlignment="1" applyProtection="1">
      <alignment horizontal="center" vertical="top"/>
    </xf>
    <xf numFmtId="0" fontId="22" fillId="26" borderId="18" xfId="0" applyFont="1" applyFill="1" applyBorder="1" applyAlignment="1" applyProtection="1">
      <alignment vertical="center"/>
      <protection locked="0"/>
    </xf>
    <xf numFmtId="0" fontId="22" fillId="26" borderId="24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distributed" vertical="center"/>
    </xf>
    <xf numFmtId="0" fontId="22" fillId="0" borderId="29" xfId="0" applyFont="1" applyBorder="1" applyAlignment="1" applyProtection="1">
      <alignment horizontal="center" vertical="center" shrinkToFit="1"/>
    </xf>
    <xf numFmtId="0" fontId="22" fillId="0" borderId="33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176" fontId="27" fillId="25" borderId="25" xfId="0" applyNumberFormat="1" applyFont="1" applyFill="1" applyBorder="1" applyAlignment="1" applyProtection="1">
      <alignment vertical="center"/>
      <protection locked="0"/>
    </xf>
    <xf numFmtId="176" fontId="27" fillId="25" borderId="29" xfId="0" applyNumberFormat="1" applyFont="1" applyFill="1" applyBorder="1" applyAlignment="1" applyProtection="1">
      <alignment vertical="center"/>
      <protection locked="0"/>
    </xf>
    <xf numFmtId="0" fontId="22" fillId="0" borderId="38" xfId="0" applyFont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177" fontId="27" fillId="0" borderId="29" xfId="0" applyNumberFormat="1" applyFont="1" applyBorder="1" applyAlignment="1" applyProtection="1">
      <alignment vertical="center"/>
    </xf>
    <xf numFmtId="177" fontId="27" fillId="0" borderId="33" xfId="0" applyNumberFormat="1" applyFont="1" applyBorder="1" applyAlignment="1" applyProtection="1">
      <alignment vertical="center"/>
    </xf>
    <xf numFmtId="177" fontId="27" fillId="0" borderId="25" xfId="0" applyNumberFormat="1" applyFont="1" applyBorder="1" applyAlignment="1" applyProtection="1">
      <alignment vertical="center"/>
    </xf>
    <xf numFmtId="0" fontId="22" fillId="0" borderId="43" xfId="0" applyFont="1" applyBorder="1" applyAlignment="1" applyProtection="1">
      <alignment horizontal="center" vertical="center"/>
    </xf>
    <xf numFmtId="0" fontId="39" fillId="0" borderId="10" xfId="0" applyFont="1" applyBorder="1" applyAlignment="1">
      <alignment vertical="center" wrapText="1" shrinkToFit="1"/>
    </xf>
    <xf numFmtId="0" fontId="39" fillId="0" borderId="16" xfId="0" applyFont="1" applyBorder="1" applyAlignment="1">
      <alignment vertical="center" wrapText="1" shrinkToFit="1"/>
    </xf>
    <xf numFmtId="0" fontId="39" fillId="0" borderId="21" xfId="0" applyFont="1" applyBorder="1" applyAlignment="1">
      <alignment vertical="center" wrapText="1" shrinkToFit="1"/>
    </xf>
    <xf numFmtId="0" fontId="24" fillId="0" borderId="0" xfId="0" applyFont="1" applyBorder="1" applyAlignment="1" applyProtection="1">
      <alignment horizontal="right" vertical="center"/>
    </xf>
    <xf numFmtId="0" fontId="24" fillId="0" borderId="18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26" borderId="10" xfId="0" applyFont="1" applyFill="1" applyBorder="1" applyAlignment="1" applyProtection="1">
      <alignment horizontal="center" vertical="center" shrinkToFit="1"/>
      <protection locked="0"/>
    </xf>
    <xf numFmtId="0" fontId="0" fillId="26" borderId="16" xfId="0" applyFont="1" applyFill="1" applyBorder="1" applyAlignment="1">
      <alignment horizontal="center" shrinkToFit="1"/>
    </xf>
    <xf numFmtId="0" fontId="0" fillId="26" borderId="21" xfId="0" applyFont="1" applyFill="1" applyBorder="1" applyAlignment="1">
      <alignment horizontal="center" shrinkToFit="1"/>
    </xf>
    <xf numFmtId="0" fontId="22" fillId="26" borderId="16" xfId="0" applyFont="1" applyFill="1" applyBorder="1" applyAlignment="1" applyProtection="1">
      <alignment horizontal="center" vertical="center" shrinkToFit="1"/>
      <protection locked="0"/>
    </xf>
    <xf numFmtId="0" fontId="22" fillId="26" borderId="21" xfId="0" applyFont="1" applyFill="1" applyBorder="1" applyAlignment="1" applyProtection="1">
      <alignment horizontal="center" vertical="center" shrinkToFit="1"/>
      <protection locked="0"/>
    </xf>
    <xf numFmtId="0" fontId="22" fillId="26" borderId="16" xfId="0" applyFont="1" applyFill="1" applyBorder="1" applyAlignment="1" applyProtection="1">
      <alignment horizontal="center" vertical="center"/>
      <protection locked="0"/>
    </xf>
    <xf numFmtId="0" fontId="22" fillId="26" borderId="21" xfId="0" applyFont="1" applyFill="1" applyBorder="1" applyAlignment="1" applyProtection="1">
      <alignment horizontal="center" vertical="center"/>
      <protection locked="0"/>
    </xf>
    <xf numFmtId="0" fontId="27" fillId="26" borderId="16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vertical="center" wrapText="1" shrinkToFit="1"/>
    </xf>
    <xf numFmtId="177" fontId="27" fillId="27" borderId="35" xfId="0" applyNumberFormat="1" applyFont="1" applyFill="1" applyBorder="1" applyAlignment="1">
      <alignment horizontal="right" vertical="center"/>
    </xf>
    <xf numFmtId="177" fontId="27" fillId="27" borderId="20" xfId="0" applyNumberFormat="1" applyFont="1" applyFill="1" applyBorder="1" applyAlignment="1">
      <alignment horizontal="right" vertical="center"/>
    </xf>
    <xf numFmtId="177" fontId="27" fillId="29" borderId="35" xfId="0" applyNumberFormat="1" applyFont="1" applyFill="1" applyBorder="1" applyAlignment="1" applyProtection="1">
      <alignment horizontal="right" vertical="center"/>
      <protection locked="0"/>
    </xf>
    <xf numFmtId="177" fontId="27" fillId="29" borderId="20" xfId="0" applyNumberFormat="1" applyFont="1" applyFill="1" applyBorder="1" applyAlignment="1" applyProtection="1">
      <alignment horizontal="right" vertical="center"/>
      <protection locked="0"/>
    </xf>
    <xf numFmtId="176" fontId="27" fillId="25" borderId="44" xfId="0" applyNumberFormat="1" applyFont="1" applyFill="1" applyBorder="1" applyAlignment="1" applyProtection="1">
      <alignment vertical="center"/>
      <protection locked="0"/>
    </xf>
    <xf numFmtId="176" fontId="27" fillId="25" borderId="30" xfId="0" applyNumberFormat="1" applyFont="1" applyFill="1" applyBorder="1" applyAlignment="1" applyProtection="1">
      <alignment vertical="center"/>
      <protection locked="0"/>
    </xf>
    <xf numFmtId="0" fontId="22" fillId="0" borderId="3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177" fontId="27" fillId="0" borderId="30" xfId="0" applyNumberFormat="1" applyFont="1" applyBorder="1" applyAlignment="1" applyProtection="1">
      <alignment vertical="center"/>
    </xf>
    <xf numFmtId="177" fontId="27" fillId="0" borderId="34" xfId="0" applyNumberFormat="1" applyFont="1" applyBorder="1" applyAlignment="1" applyProtection="1">
      <alignment vertical="center"/>
    </xf>
    <xf numFmtId="0" fontId="22" fillId="0" borderId="34" xfId="0" applyFont="1" applyBorder="1" applyAlignment="1" applyProtection="1">
      <alignment horizontal="center" vertical="center"/>
    </xf>
    <xf numFmtId="177" fontId="27" fillId="0" borderId="44" xfId="0" applyNumberFormat="1" applyFont="1" applyBorder="1" applyAlignment="1" applyProtection="1">
      <alignment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177" fontId="27" fillId="0" borderId="26" xfId="0" applyNumberFormat="1" applyFont="1" applyFill="1" applyBorder="1" applyAlignment="1" applyProtection="1">
      <alignment vertical="center"/>
    </xf>
    <xf numFmtId="177" fontId="27" fillId="0" borderId="13" xfId="0" applyNumberFormat="1" applyFont="1" applyFill="1" applyBorder="1" applyAlignment="1" applyProtection="1">
      <alignment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27" fillId="0" borderId="50" xfId="44" applyNumberFormat="1" applyFont="1" applyBorder="1" applyAlignment="1" applyProtection="1">
      <alignment vertical="center"/>
    </xf>
    <xf numFmtId="177" fontId="27" fillId="0" borderId="15" xfId="44" applyNumberFormat="1" applyFont="1" applyBorder="1" applyAlignment="1" applyProtection="1">
      <alignment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vertical="center" shrinkToFit="1"/>
    </xf>
    <xf numFmtId="0" fontId="26" fillId="0" borderId="21" xfId="0" applyFont="1" applyBorder="1" applyAlignment="1" applyProtection="1">
      <alignment vertical="center" shrinkToFit="1"/>
    </xf>
    <xf numFmtId="176" fontId="27" fillId="25" borderId="14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</xf>
    <xf numFmtId="177" fontId="27" fillId="0" borderId="10" xfId="0" applyNumberFormat="1" applyFont="1" applyBorder="1" applyAlignment="1" applyProtection="1">
      <alignment vertical="center"/>
    </xf>
    <xf numFmtId="177" fontId="27" fillId="0" borderId="16" xfId="0" applyNumberFormat="1" applyFont="1" applyBorder="1" applyAlignment="1" applyProtection="1">
      <alignment vertical="center"/>
    </xf>
    <xf numFmtId="177" fontId="27" fillId="0" borderId="14" xfId="0" applyNumberFormat="1" applyFont="1" applyBorder="1" applyAlignment="1" applyProtection="1">
      <alignment vertical="center"/>
    </xf>
    <xf numFmtId="176" fontId="27" fillId="25" borderId="43" xfId="0" applyNumberFormat="1" applyFont="1" applyFill="1" applyBorder="1" applyAlignment="1" applyProtection="1">
      <alignment vertical="center"/>
      <protection locked="0"/>
    </xf>
    <xf numFmtId="176" fontId="27" fillId="25" borderId="28" xfId="0" applyNumberFormat="1" applyFont="1" applyFill="1" applyBorder="1" applyAlignment="1" applyProtection="1">
      <alignment vertical="center"/>
      <protection locked="0"/>
    </xf>
    <xf numFmtId="0" fontId="22" fillId="0" borderId="43" xfId="0" applyFont="1" applyFill="1" applyBorder="1" applyAlignment="1" applyProtection="1">
      <alignment horizontal="center" vertical="center"/>
    </xf>
    <xf numFmtId="177" fontId="27" fillId="0" borderId="28" xfId="0" applyNumberFormat="1" applyFont="1" applyFill="1" applyBorder="1" applyAlignment="1" applyProtection="1">
      <alignment vertical="center"/>
    </xf>
    <xf numFmtId="177" fontId="27" fillId="0" borderId="32" xfId="0" applyNumberFormat="1" applyFont="1" applyFill="1" applyBorder="1" applyAlignment="1" applyProtection="1">
      <alignment vertical="center"/>
    </xf>
    <xf numFmtId="177" fontId="27" fillId="0" borderId="43" xfId="0" applyNumberFormat="1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176" fontId="27" fillId="25" borderId="26" xfId="0" applyNumberFormat="1" applyFont="1" applyFill="1" applyBorder="1" applyAlignment="1" applyProtection="1">
      <alignment vertical="center"/>
      <protection locked="0"/>
    </xf>
    <xf numFmtId="176" fontId="27" fillId="25" borderId="13" xfId="0" applyNumberFormat="1" applyFont="1" applyFill="1" applyBorder="1" applyAlignment="1" applyProtection="1">
      <alignment vertical="center"/>
      <protection locked="0"/>
    </xf>
    <xf numFmtId="177" fontId="27" fillId="0" borderId="18" xfId="0" applyNumberFormat="1" applyFont="1" applyBorder="1" applyAlignment="1" applyProtection="1">
      <alignment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176" fontId="27" fillId="25" borderId="18" xfId="0" applyNumberFormat="1" applyFont="1" applyFill="1" applyBorder="1" applyAlignment="1" applyProtection="1">
      <alignment vertical="center"/>
      <protection locked="0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176" fontId="27" fillId="25" borderId="41" xfId="0" applyNumberFormat="1" applyFont="1" applyFill="1" applyBorder="1" applyAlignment="1" applyProtection="1">
      <alignment vertical="center"/>
      <protection locked="0"/>
    </xf>
    <xf numFmtId="176" fontId="27" fillId="25" borderId="11" xfId="0" applyNumberFormat="1" applyFont="1" applyFill="1" applyBorder="1" applyAlignment="1" applyProtection="1">
      <alignment vertical="center"/>
      <protection locked="0"/>
    </xf>
    <xf numFmtId="0" fontId="22" fillId="0" borderId="41" xfId="0" applyFont="1" applyBorder="1" applyAlignment="1" applyProtection="1">
      <alignment horizontal="center" vertical="center"/>
    </xf>
    <xf numFmtId="177" fontId="27" fillId="0" borderId="11" xfId="0" applyNumberFormat="1" applyFont="1" applyBorder="1" applyAlignment="1" applyProtection="1">
      <alignment vertical="center"/>
    </xf>
    <xf numFmtId="177" fontId="27" fillId="0" borderId="17" xfId="0" applyNumberFormat="1" applyFont="1" applyBorder="1" applyAlignment="1" applyProtection="1">
      <alignment vertical="center"/>
    </xf>
    <xf numFmtId="177" fontId="27" fillId="0" borderId="41" xfId="0" applyNumberFormat="1" applyFont="1" applyBorder="1" applyAlignment="1" applyProtection="1">
      <alignment vertical="center"/>
    </xf>
    <xf numFmtId="176" fontId="27" fillId="25" borderId="42" xfId="0" applyNumberFormat="1" applyFont="1" applyFill="1" applyBorder="1" applyAlignment="1" applyProtection="1">
      <alignment vertical="center"/>
      <protection locked="0"/>
    </xf>
    <xf numFmtId="176" fontId="27" fillId="25" borderId="31" xfId="0" applyNumberFormat="1" applyFont="1" applyFill="1" applyBorder="1" applyAlignment="1" applyProtection="1">
      <alignment vertical="center"/>
      <protection locked="0"/>
    </xf>
    <xf numFmtId="0" fontId="22" fillId="0" borderId="45" xfId="0" applyFont="1" applyBorder="1" applyAlignment="1" applyProtection="1">
      <alignment horizontal="center" vertical="center"/>
    </xf>
    <xf numFmtId="177" fontId="27" fillId="0" borderId="42" xfId="0" applyNumberFormat="1" applyFont="1" applyBorder="1" applyAlignment="1" applyProtection="1">
      <alignment vertical="center"/>
    </xf>
    <xf numFmtId="177" fontId="27" fillId="0" borderId="31" xfId="0" applyNumberFormat="1" applyFont="1" applyBorder="1" applyAlignment="1" applyProtection="1">
      <alignment vertical="center"/>
    </xf>
    <xf numFmtId="177" fontId="27" fillId="0" borderId="45" xfId="0" applyNumberFormat="1" applyFont="1" applyBorder="1" applyAlignment="1" applyProtection="1">
      <alignment vertical="center"/>
    </xf>
    <xf numFmtId="0" fontId="22" fillId="0" borderId="51" xfId="0" applyFont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3" fontId="22" fillId="0" borderId="13" xfId="0" applyNumberFormat="1" applyFont="1" applyFill="1" applyBorder="1" applyAlignment="1" applyProtection="1">
      <alignment horizontal="center" vertical="center"/>
    </xf>
    <xf numFmtId="3" fontId="22" fillId="0" borderId="18" xfId="0" applyNumberFormat="1" applyFont="1" applyFill="1" applyBorder="1" applyAlignment="1" applyProtection="1">
      <alignment horizontal="center" vertical="center"/>
    </xf>
    <xf numFmtId="3" fontId="22" fillId="0" borderId="24" xfId="0" applyNumberFormat="1" applyFont="1" applyFill="1" applyBorder="1" applyAlignment="1" applyProtection="1">
      <alignment horizontal="center" vertical="center"/>
    </xf>
    <xf numFmtId="176" fontId="27" fillId="25" borderId="13" xfId="0" applyNumberFormat="1" applyFont="1" applyFill="1" applyBorder="1" applyAlignment="1" applyProtection="1">
      <alignment horizontal="right" vertical="center"/>
      <protection locked="0"/>
    </xf>
    <xf numFmtId="176" fontId="27" fillId="25" borderId="18" xfId="0" applyNumberFormat="1" applyFont="1" applyFill="1" applyBorder="1" applyAlignment="1" applyProtection="1">
      <alignment horizontal="right" vertical="center"/>
      <protection locked="0"/>
    </xf>
    <xf numFmtId="177" fontId="27" fillId="0" borderId="13" xfId="0" applyNumberFormat="1" applyFont="1" applyBorder="1" applyAlignment="1" applyProtection="1">
      <alignment horizontal="right" vertical="center"/>
    </xf>
    <xf numFmtId="177" fontId="27" fillId="0" borderId="18" xfId="0" applyNumberFormat="1" applyFont="1" applyBorder="1" applyAlignment="1" applyProtection="1">
      <alignment horizontal="right" vertical="center"/>
    </xf>
    <xf numFmtId="177" fontId="27" fillId="0" borderId="13" xfId="0" applyNumberFormat="1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3" fontId="22" fillId="0" borderId="51" xfId="0" applyNumberFormat="1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176" fontId="27" fillId="25" borderId="42" xfId="0" applyNumberFormat="1" applyFont="1" applyFill="1" applyBorder="1" applyAlignment="1" applyProtection="1">
      <alignment horizontal="right" vertical="center"/>
      <protection locked="0"/>
    </xf>
    <xf numFmtId="176" fontId="27" fillId="25" borderId="31" xfId="0" applyNumberFormat="1" applyFont="1" applyFill="1" applyBorder="1" applyAlignment="1" applyProtection="1">
      <alignment horizontal="right" vertical="center"/>
      <protection locked="0"/>
    </xf>
    <xf numFmtId="177" fontId="27" fillId="0" borderId="42" xfId="0" applyNumberFormat="1" applyFont="1" applyBorder="1" applyAlignment="1" applyProtection="1">
      <alignment horizontal="right" vertical="center"/>
    </xf>
    <xf numFmtId="177" fontId="27" fillId="0" borderId="31" xfId="0" applyNumberFormat="1" applyFont="1" applyBorder="1" applyAlignment="1" applyProtection="1">
      <alignment horizontal="right" vertical="center"/>
    </xf>
    <xf numFmtId="177" fontId="27" fillId="0" borderId="51" xfId="0" applyNumberFormat="1" applyFont="1" applyBorder="1" applyAlignment="1" applyProtection="1">
      <alignment vertical="center"/>
    </xf>
    <xf numFmtId="177" fontId="27" fillId="0" borderId="42" xfId="0" applyNumberFormat="1" applyFont="1" applyFill="1" applyBorder="1" applyAlignment="1" applyProtection="1">
      <alignment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 applyProtection="1">
      <alignment horizontal="center" vertical="center" shrinkToFit="1"/>
    </xf>
    <xf numFmtId="0" fontId="22" fillId="0" borderId="22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22" fillId="0" borderId="24" xfId="0" applyFont="1" applyFill="1" applyBorder="1" applyAlignment="1" applyProtection="1">
      <alignment horizontal="center" vertical="center" shrinkToFit="1"/>
    </xf>
    <xf numFmtId="0" fontId="22" fillId="28" borderId="18" xfId="0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17" xfId="0" applyFont="1" applyFill="1" applyBorder="1" applyAlignment="1" applyProtection="1">
      <alignment horizontal="left" vertical="center" indent="1"/>
    </xf>
    <xf numFmtId="0" fontId="22" fillId="0" borderId="22" xfId="0" applyFont="1" applyFill="1" applyBorder="1" applyAlignment="1" applyProtection="1">
      <alignment horizontal="left" vertical="center" indent="1"/>
    </xf>
    <xf numFmtId="0" fontId="22" fillId="0" borderId="12" xfId="0" applyFont="1" applyFill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3" xfId="0" applyFont="1" applyFill="1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distributed" vertical="center"/>
    </xf>
    <xf numFmtId="0" fontId="21" fillId="25" borderId="0" xfId="0" applyFont="1" applyFill="1" applyAlignment="1" applyProtection="1">
      <alignment horizontal="left" vertical="center" shrinkToFit="1"/>
      <protection locked="0"/>
    </xf>
    <xf numFmtId="0" fontId="21" fillId="25" borderId="0" xfId="0" applyFont="1" applyFill="1" applyBorder="1" applyAlignment="1" applyProtection="1">
      <alignment horizontal="left" vertical="center" shrinkToFit="1"/>
      <protection locked="0"/>
    </xf>
    <xf numFmtId="0" fontId="21" fillId="25" borderId="0" xfId="0" applyNumberFormat="1" applyFont="1" applyFill="1" applyBorder="1" applyAlignment="1" applyProtection="1">
      <alignment horizontal="center" vertical="center"/>
      <protection locked="0"/>
    </xf>
    <xf numFmtId="0" fontId="21" fillId="25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distributed" vertical="center"/>
    </xf>
    <xf numFmtId="178" fontId="30" fillId="0" borderId="0" xfId="44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1" fillId="24" borderId="0" xfId="0" applyNumberFormat="1" applyFont="1" applyFill="1" applyAlignment="1" applyProtection="1">
      <alignment horizontal="left"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2" fillId="0" borderId="14" xfId="0" applyFont="1" applyFill="1" applyBorder="1" applyAlignment="1">
      <alignment horizontal="center" vertical="center" wrapText="1" shrinkToFit="1"/>
    </xf>
    <xf numFmtId="0" fontId="42" fillId="0" borderId="10" xfId="0" applyFont="1" applyFill="1" applyBorder="1" applyAlignment="1">
      <alignment horizontal="center" vertical="center" wrapText="1" shrinkToFit="1"/>
    </xf>
    <xf numFmtId="0" fontId="42" fillId="0" borderId="16" xfId="0" applyFont="1" applyFill="1" applyBorder="1" applyAlignment="1">
      <alignment horizontal="center" vertical="center" wrapText="1" shrinkToFit="1"/>
    </xf>
    <xf numFmtId="0" fontId="42" fillId="0" borderId="21" xfId="0" applyFont="1" applyFill="1" applyBorder="1" applyAlignment="1">
      <alignment horizontal="center" vertical="center" wrapText="1" shrinkToFit="1"/>
    </xf>
    <xf numFmtId="0" fontId="42" fillId="0" borderId="41" xfId="0" applyFont="1" applyFill="1" applyBorder="1" applyAlignment="1">
      <alignment horizontal="center" vertical="center" shrinkToFit="1"/>
    </xf>
    <xf numFmtId="0" fontId="42" fillId="0" borderId="26" xfId="0" applyFont="1" applyFill="1" applyBorder="1" applyAlignment="1">
      <alignment horizontal="center" vertical="center" shrinkToFit="1"/>
    </xf>
    <xf numFmtId="0" fontId="43" fillId="0" borderId="12" xfId="0" applyFont="1" applyFill="1" applyBorder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0" fontId="42" fillId="0" borderId="22" xfId="0" applyFont="1" applyFill="1" applyBorder="1" applyAlignment="1">
      <alignment horizontal="center" vertical="center" wrapText="1" shrinkToFit="1"/>
    </xf>
    <xf numFmtId="0" fontId="42" fillId="0" borderId="24" xfId="0" applyFont="1" applyFill="1" applyBorder="1" applyAlignment="1">
      <alignment horizontal="center" vertical="center" wrapText="1" shrinkToFit="1"/>
    </xf>
    <xf numFmtId="0" fontId="42" fillId="0" borderId="11" xfId="0" applyFont="1" applyFill="1" applyBorder="1" applyAlignment="1">
      <alignment horizontal="center" vertical="center" wrapText="1" shrinkToFit="1"/>
    </xf>
    <xf numFmtId="0" fontId="42" fillId="0" borderId="17" xfId="0" applyFont="1" applyFill="1" applyBorder="1" applyAlignment="1">
      <alignment horizontal="center" vertical="center" shrinkToFit="1"/>
    </xf>
    <xf numFmtId="0" fontId="42" fillId="0" borderId="22" xfId="0" applyFont="1" applyFill="1" applyBorder="1" applyAlignment="1">
      <alignment horizontal="center" vertical="center" shrinkToFit="1"/>
    </xf>
    <xf numFmtId="0" fontId="42" fillId="0" borderId="13" xfId="0" applyFont="1" applyFill="1" applyBorder="1" applyAlignment="1">
      <alignment horizontal="center" vertical="center" shrinkToFit="1"/>
    </xf>
    <xf numFmtId="0" fontId="42" fillId="0" borderId="18" xfId="0" applyFont="1" applyFill="1" applyBorder="1" applyAlignment="1">
      <alignment horizontal="center" vertical="center" shrinkToFit="1"/>
    </xf>
    <xf numFmtId="0" fontId="42" fillId="0" borderId="24" xfId="0" applyFont="1" applyFill="1" applyBorder="1" applyAlignment="1">
      <alignment horizontal="center" vertical="center" shrinkToFit="1"/>
    </xf>
    <xf numFmtId="0" fontId="42" fillId="0" borderId="17" xfId="0" applyFont="1" applyFill="1" applyBorder="1" applyAlignment="1">
      <alignment horizontal="center" vertical="center" wrapText="1" shrinkToFit="1"/>
    </xf>
  </cellXfs>
  <cellStyles count="46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ハイパーリンク 2" xfId="45" xr:uid="{DB21332E-EB83-4F98-A06E-5972AB6FC42E}"/>
    <cellStyle name="メモ" xfId="29" xr:uid="{00000000-0005-0000-0000-00001C000000}"/>
    <cellStyle name="リンク セル" xfId="30" xr:uid="{00000000-0005-0000-0000-00001D000000}"/>
    <cellStyle name="悪い" xfId="33" xr:uid="{00000000-0005-0000-0000-000020000000}"/>
    <cellStyle name="計算" xfId="40" xr:uid="{00000000-0005-0000-0000-000028000000}"/>
    <cellStyle name="警告文" xfId="42" xr:uid="{00000000-0005-0000-0000-00002A000000}"/>
    <cellStyle name="桁区切り" xfId="44" builtinId="6"/>
    <cellStyle name="見出し 1" xfId="36" xr:uid="{00000000-0005-0000-0000-000024000000}"/>
    <cellStyle name="見出し 2" xfId="37" xr:uid="{00000000-0005-0000-0000-000025000000}"/>
    <cellStyle name="見出し 3" xfId="38" xr:uid="{00000000-0005-0000-0000-000026000000}"/>
    <cellStyle name="見出し 4" xfId="39" xr:uid="{00000000-0005-0000-0000-000027000000}"/>
    <cellStyle name="集計" xfId="43" xr:uid="{00000000-0005-0000-0000-00002B000000}"/>
    <cellStyle name="出力" xfId="32" xr:uid="{00000000-0005-0000-0000-00001F000000}"/>
    <cellStyle name="説明文" xfId="41" xr:uid="{00000000-0005-0000-0000-000029000000}"/>
    <cellStyle name="入力" xfId="31" xr:uid="{00000000-0005-0000-0000-00001E000000}"/>
    <cellStyle name="標準" xfId="0" builtinId="0"/>
    <cellStyle name="標準 2" xfId="34" xr:uid="{00000000-0005-0000-0000-000022000000}"/>
    <cellStyle name="良い" xfId="35" xr:uid="{00000000-0005-0000-0000-000023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B3E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11</xdr:row>
      <xdr:rowOff>38100</xdr:rowOff>
    </xdr:from>
    <xdr:to>
      <xdr:col>28</xdr:col>
      <xdr:colOff>32385</xdr:colOff>
      <xdr:row>11</xdr:row>
      <xdr:rowOff>38100</xdr:rowOff>
    </xdr:to>
    <xdr:sp macro="" textlink="">
      <xdr:nvSpPr>
        <xdr:cNvPr id="15388" name="Line 1">
          <a:extLst>
            <a:ext uri="{FF2B5EF4-FFF2-40B4-BE49-F238E27FC236}">
              <a16:creationId xmlns:a16="http://schemas.microsoft.com/office/drawing/2014/main" id="{00000000-0008-0000-0000-00001C3C0000}"/>
            </a:ext>
          </a:extLst>
        </xdr:cNvPr>
        <xdr:cNvSpPr>
          <a:spLocks noChangeShapeType="1"/>
        </xdr:cNvSpPr>
      </xdr:nvSpPr>
      <xdr:spPr>
        <a:xfrm>
          <a:off x="1923415" y="2706370"/>
          <a:ext cx="3919220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5389" name="Line 2">
          <a:extLst>
            <a:ext uri="{FF2B5EF4-FFF2-40B4-BE49-F238E27FC236}">
              <a16:creationId xmlns:a16="http://schemas.microsoft.com/office/drawing/2014/main" id="{00000000-0008-0000-0000-00001D3C0000}"/>
            </a:ext>
          </a:extLst>
        </xdr:cNvPr>
        <xdr:cNvSpPr>
          <a:spLocks noChangeShapeType="1"/>
        </xdr:cNvSpPr>
      </xdr:nvSpPr>
      <xdr:spPr>
        <a:xfrm>
          <a:off x="7926705" y="2795270"/>
          <a:ext cx="0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0</xdr:col>
      <xdr:colOff>200025</xdr:colOff>
      <xdr:row>0</xdr:row>
      <xdr:rowOff>85725</xdr:rowOff>
    </xdr:from>
    <xdr:to>
      <xdr:col>4</xdr:col>
      <xdr:colOff>85725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6D3994-6373-4790-A043-3A1F2795176A}"/>
            </a:ext>
          </a:extLst>
        </xdr:cNvPr>
        <xdr:cNvSpPr txBox="1"/>
      </xdr:nvSpPr>
      <xdr:spPr>
        <a:xfrm>
          <a:off x="200025" y="85725"/>
          <a:ext cx="952500" cy="438150"/>
        </a:xfrm>
        <a:prstGeom prst="rect">
          <a:avLst/>
        </a:prstGeom>
        <a:solidFill>
          <a:srgbClr val="FFE7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A</a:t>
          </a:r>
          <a:r>
            <a:rPr kumimoji="1" lang="ja-JP" altLang="en-US" sz="1800"/>
            <a:t>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nkou-center@town.akita-ikawa.lg.jp" TargetMode="External"/><Relationship Id="rId13" Type="http://schemas.openxmlformats.org/officeDocument/2006/relationships/hyperlink" Target="mailto:kenkou@city.kitaakita.lg.jp" TargetMode="External"/><Relationship Id="rId18" Type="http://schemas.openxmlformats.org/officeDocument/2006/relationships/hyperlink" Target="mailto:kosodate@town.mitane.lg.jp/kenkou@town.mitane.lg.jp" TargetMode="External"/><Relationship Id="rId3" Type="http://schemas.openxmlformats.org/officeDocument/2006/relationships/hyperlink" Target="mailto:neubora-anone@city.nikaho.lg.jp" TargetMode="External"/><Relationship Id="rId21" Type="http://schemas.openxmlformats.org/officeDocument/2006/relationships/hyperlink" Target="mailto:hoken@town.happo.lg.jp/abe.risa@town.happo.lg.jp" TargetMode="External"/><Relationship Id="rId7" Type="http://schemas.openxmlformats.org/officeDocument/2006/relationships/hyperlink" Target="mailto:ro-hlhm@city.akita.lg.jp" TargetMode="External"/><Relationship Id="rId12" Type="http://schemas.openxmlformats.org/officeDocument/2006/relationships/hyperlink" Target="mailto:ms_katei@town.akita-misato.lg.jp" TargetMode="External"/><Relationship Id="rId17" Type="http://schemas.openxmlformats.org/officeDocument/2006/relationships/hyperlink" Target="mailto:ksk-health@town.kosaka.lg.jp" TargetMode="External"/><Relationship Id="rId2" Type="http://schemas.openxmlformats.org/officeDocument/2006/relationships/hyperlink" Target="mailto:hoken@vill.kamikoani.lg.jp" TargetMode="External"/><Relationship Id="rId16" Type="http://schemas.openxmlformats.org/officeDocument/2006/relationships/hyperlink" Target="mailto:kodomo-k@city.noshiro.lg.jp" TargetMode="External"/><Relationship Id="rId20" Type="http://schemas.openxmlformats.org/officeDocument/2006/relationships/hyperlink" Target="mailto:g-hoken-c@vill.ogata.lg.jp" TargetMode="External"/><Relationship Id="rId1" Type="http://schemas.openxmlformats.org/officeDocument/2006/relationships/hyperlink" Target="mailto:kenkou@city.daisen.lg.jp" TargetMode="External"/><Relationship Id="rId6" Type="http://schemas.openxmlformats.org/officeDocument/2006/relationships/hyperlink" Target="mailto:ro-hlhm@city.akita.lg.jp" TargetMode="External"/><Relationship Id="rId11" Type="http://schemas.openxmlformats.org/officeDocument/2006/relationships/hyperlink" Target="mailto:kenkou@city.yokote.lg.jp" TargetMode="External"/><Relationship Id="rId5" Type="http://schemas.openxmlformats.org/officeDocument/2006/relationships/hyperlink" Target="mailto:kodomo-gr@city.yuzawa.lg.jp/kenko-gr@city.yuzawa.lg.jp" TargetMode="External"/><Relationship Id="rId15" Type="http://schemas.openxmlformats.org/officeDocument/2006/relationships/hyperlink" Target="mailto:kodomo-center@city.semboku.lg.jp/hoken@city.semboku.lg.jp" TargetMode="External"/><Relationship Id="rId10" Type="http://schemas.openxmlformats.org/officeDocument/2006/relationships/hyperlink" Target="mailto:kansenyobo@city.katagami.lg.jp" TargetMode="External"/><Relationship Id="rId19" Type="http://schemas.openxmlformats.org/officeDocument/2006/relationships/hyperlink" Target="mailto:kenkou@city.kazuno.lg.jp" TargetMode="External"/><Relationship Id="rId4" Type="http://schemas.openxmlformats.org/officeDocument/2006/relationships/hyperlink" Target="mailto:yobou@vill.higashinaruse.lg.jp" TargetMode="External"/><Relationship Id="rId9" Type="http://schemas.openxmlformats.org/officeDocument/2006/relationships/hyperlink" Target="mailto:hokenkaigo@town.gojome.lg.jp" TargetMode="External"/><Relationship Id="rId14" Type="http://schemas.openxmlformats.org/officeDocument/2006/relationships/hyperlink" Target="mailto:ho.soumu@city.odate.lg.jp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IT67"/>
  <sheetViews>
    <sheetView tabSelected="1" view="pageBreakPreview" zoomScaleSheetLayoutView="100" workbookViewId="0">
      <selection activeCell="D4" sqref="D4:P4"/>
    </sheetView>
  </sheetViews>
  <sheetFormatPr defaultColWidth="2.5" defaultRowHeight="18.75" customHeight="1" x14ac:dyDescent="0.15"/>
  <cols>
    <col min="1" max="6" width="3.5" style="1" customWidth="1"/>
    <col min="7" max="16" width="2.5" style="1"/>
    <col min="17" max="18" width="2.5" style="1" customWidth="1"/>
    <col min="19" max="26" width="2.5" style="1"/>
    <col min="27" max="28" width="2.5" style="1" customWidth="1"/>
    <col min="29" max="36" width="2.5" style="1"/>
    <col min="37" max="38" width="2.5" style="1" customWidth="1"/>
    <col min="39" max="39" width="2.5" style="1" bestFit="1"/>
    <col min="40" max="40" width="2.5" style="1"/>
    <col min="41" max="42" width="4.375" style="1" customWidth="1"/>
    <col min="43" max="16384" width="2.5" style="1"/>
  </cols>
  <sheetData>
    <row r="1" spans="1:45" ht="20.100000000000001" customHeight="1" x14ac:dyDescent="0.1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N1" s="20"/>
    </row>
    <row r="2" spans="1:45" ht="20.100000000000001" customHeight="1" x14ac:dyDescent="0.15">
      <c r="A2" s="304" t="s">
        <v>14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</row>
    <row r="3" spans="1:45" ht="20.100000000000001" customHeight="1" x14ac:dyDescent="0.15">
      <c r="AB3" s="1" t="s">
        <v>9</v>
      </c>
      <c r="AD3" s="298"/>
      <c r="AE3" s="298"/>
      <c r="AF3" s="17" t="s">
        <v>18</v>
      </c>
      <c r="AG3" s="299"/>
      <c r="AH3" s="299"/>
      <c r="AI3" s="17" t="s">
        <v>19</v>
      </c>
      <c r="AJ3" s="299"/>
      <c r="AK3" s="299"/>
      <c r="AL3" s="17" t="s">
        <v>7</v>
      </c>
    </row>
    <row r="4" spans="1:45" ht="20.100000000000001" customHeight="1" x14ac:dyDescent="0.15">
      <c r="A4" s="7"/>
      <c r="B4" s="11" t="s">
        <v>2</v>
      </c>
      <c r="D4" s="305" t="s">
        <v>22</v>
      </c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15"/>
      <c r="R4" s="15"/>
      <c r="AO4" s="22" t="s">
        <v>25</v>
      </c>
    </row>
    <row r="5" spans="1:45" ht="20.100000000000001" customHeight="1" x14ac:dyDescent="0.15">
      <c r="R5" s="295" t="s">
        <v>26</v>
      </c>
      <c r="S5" s="295"/>
      <c r="T5" s="295"/>
      <c r="U5" s="295"/>
      <c r="V5" s="295"/>
      <c r="W5" s="16" t="s">
        <v>28</v>
      </c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M5" s="19"/>
    </row>
    <row r="6" spans="1:45" ht="20.100000000000001" customHeight="1" x14ac:dyDescent="0.15">
      <c r="R6" s="295" t="s">
        <v>31</v>
      </c>
      <c r="S6" s="295"/>
      <c r="T6" s="295"/>
      <c r="U6" s="295"/>
      <c r="V6" s="295"/>
      <c r="W6" s="11" t="s">
        <v>28</v>
      </c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M6" s="19"/>
    </row>
    <row r="7" spans="1:45" ht="20.100000000000001" customHeight="1" x14ac:dyDescent="0.15">
      <c r="R7" s="295" t="s">
        <v>33</v>
      </c>
      <c r="S7" s="295"/>
      <c r="T7" s="295"/>
      <c r="U7" s="295"/>
      <c r="V7" s="295"/>
      <c r="W7" s="11" t="s">
        <v>28</v>
      </c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M7" s="19"/>
    </row>
    <row r="8" spans="1:45" ht="20.100000000000001" customHeight="1" x14ac:dyDescent="0.15">
      <c r="R8" s="295" t="s">
        <v>231</v>
      </c>
      <c r="S8" s="295"/>
      <c r="T8" s="295"/>
      <c r="U8" s="295"/>
      <c r="V8" s="295"/>
      <c r="W8" s="11" t="s">
        <v>28</v>
      </c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18" t="str">
        <f>IF(VLOOKUP($D$4,委託料一覧!A6:BT34,72,FALSE)=0,"",VLOOKUP($D$4,委託料一覧!A6:BT34,72,FALSE))</f>
        <v/>
      </c>
      <c r="AM8" s="19"/>
    </row>
    <row r="9" spans="1:45" ht="20.100000000000001" customHeight="1" x14ac:dyDescent="0.15">
      <c r="I9" s="13" t="s">
        <v>40</v>
      </c>
      <c r="J9" s="1" t="s">
        <v>9</v>
      </c>
      <c r="L9" s="298"/>
      <c r="M9" s="298"/>
      <c r="N9" s="11" t="s">
        <v>18</v>
      </c>
      <c r="O9" s="299"/>
      <c r="P9" s="299"/>
      <c r="Q9" s="300" t="s">
        <v>42</v>
      </c>
      <c r="R9" s="300"/>
      <c r="S9" s="1" t="s">
        <v>44</v>
      </c>
    </row>
    <row r="10" spans="1:45" s="2" customFormat="1" ht="10.15" customHeight="1" x14ac:dyDescent="0.15"/>
    <row r="11" spans="1:45" s="2" customFormat="1" ht="18.75" customHeight="1" x14ac:dyDescent="0.15">
      <c r="I11" s="301" t="s">
        <v>45</v>
      </c>
      <c r="J11" s="301"/>
      <c r="K11" s="301"/>
      <c r="L11" s="301"/>
      <c r="M11" s="301"/>
      <c r="N11" s="301"/>
      <c r="O11" s="1"/>
      <c r="P11" s="302">
        <f>AC49</f>
        <v>0</v>
      </c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3" t="s">
        <v>51</v>
      </c>
      <c r="AC11" s="303"/>
    </row>
    <row r="12" spans="1:45" s="2" customFormat="1" ht="10.15" customHeight="1" x14ac:dyDescent="0.15">
      <c r="M12" s="14"/>
    </row>
    <row r="13" spans="1:45" s="2" customFormat="1" ht="16.5" customHeight="1" x14ac:dyDescent="0.15">
      <c r="A13" s="1" t="s">
        <v>46</v>
      </c>
      <c r="T13" s="287" t="str">
        <f>"( "&amp;委託料一覧!A2&amp;" )"</f>
        <v>( 令和７年４月１日現在 )</v>
      </c>
      <c r="U13" s="287"/>
      <c r="V13" s="287"/>
      <c r="W13" s="287"/>
      <c r="X13" s="287"/>
      <c r="Y13" s="287"/>
      <c r="Z13" s="287"/>
      <c r="AA13" s="287"/>
    </row>
    <row r="14" spans="1:45" s="2" customFormat="1" ht="15" customHeight="1" x14ac:dyDescent="0.15">
      <c r="A14" s="181" t="s">
        <v>245</v>
      </c>
      <c r="B14" s="288"/>
      <c r="C14" s="288"/>
      <c r="D14" s="288"/>
      <c r="E14" s="288"/>
      <c r="F14" s="289"/>
      <c r="G14" s="181" t="s">
        <v>50</v>
      </c>
      <c r="H14" s="182"/>
      <c r="I14" s="182"/>
      <c r="J14" s="182"/>
      <c r="K14" s="183"/>
      <c r="L14" s="226" t="s">
        <v>53</v>
      </c>
      <c r="M14" s="226"/>
      <c r="N14" s="226"/>
      <c r="O14" s="226"/>
      <c r="P14" s="226"/>
      <c r="Q14" s="226"/>
      <c r="R14" s="226"/>
      <c r="S14" s="226" t="s">
        <v>47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 t="s">
        <v>36</v>
      </c>
      <c r="AD14" s="226"/>
      <c r="AE14" s="226"/>
      <c r="AF14" s="226"/>
      <c r="AG14" s="226"/>
      <c r="AH14" s="226"/>
      <c r="AI14" s="226"/>
      <c r="AJ14" s="226"/>
      <c r="AK14" s="226"/>
      <c r="AL14" s="226"/>
    </row>
    <row r="15" spans="1:45" s="2" customFormat="1" ht="15" customHeight="1" x14ac:dyDescent="0.15">
      <c r="A15" s="119" t="s">
        <v>244</v>
      </c>
      <c r="B15" s="290"/>
      <c r="C15" s="290"/>
      <c r="D15" s="290"/>
      <c r="E15" s="290"/>
      <c r="F15" s="291"/>
      <c r="G15" s="244" t="str">
        <f>IF(VLOOKUP($D$4,委託料一覧!A6:BR34,委託料一覧!F3,FALSE)=0,"",VLOOKUP($D$4,委託料一覧!A6:BR34,委託料一覧!F3,FALSE))</f>
        <v/>
      </c>
      <c r="H15" s="245"/>
      <c r="I15" s="245"/>
      <c r="J15" s="245"/>
      <c r="K15" s="246"/>
      <c r="L15" s="247"/>
      <c r="M15" s="247"/>
      <c r="N15" s="247"/>
      <c r="O15" s="247"/>
      <c r="P15" s="248"/>
      <c r="Q15" s="246" t="str">
        <f>IF($G15="","",IF(ISBLANK($L15)=TRUE,"","人"))</f>
        <v/>
      </c>
      <c r="R15" s="249"/>
      <c r="S15" s="250">
        <f>VLOOKUP($D$4,委託料一覧!$A$6:$BR$34,委託料一覧!G3,FALSE)</f>
        <v>0</v>
      </c>
      <c r="T15" s="251"/>
      <c r="U15" s="251"/>
      <c r="V15" s="251"/>
      <c r="W15" s="251"/>
      <c r="X15" s="251"/>
      <c r="Y15" s="251"/>
      <c r="Z15" s="251"/>
      <c r="AA15" s="246" t="str">
        <f t="shared" ref="AA15:AA20" si="0">IF($S15=0,"","円")</f>
        <v/>
      </c>
      <c r="AB15" s="249"/>
      <c r="AC15" s="250">
        <f t="shared" ref="AC15:AC48" si="1">L15*S15</f>
        <v>0</v>
      </c>
      <c r="AD15" s="251"/>
      <c r="AE15" s="251"/>
      <c r="AF15" s="251"/>
      <c r="AG15" s="251"/>
      <c r="AH15" s="251"/>
      <c r="AI15" s="251"/>
      <c r="AJ15" s="251"/>
      <c r="AK15" s="246" t="str">
        <f>IF($G15="","",IF(ISBLANK($L15)=TRUE,"","円"))</f>
        <v/>
      </c>
      <c r="AL15" s="249"/>
      <c r="AO15" s="23" t="str">
        <f t="shared" ref="AO15:AO20" ca="1" si="2">_xlfn.FORMULATEXT(G15)</f>
        <v>=IF(VLOOKUP($D$4,委託料一覧!A6:BR34,委託料一覧!F3,FALSE)=0,"",VLOOKUP($D$4,委託料一覧!A6:BR34,委託料一覧!F3,FALSE))</v>
      </c>
      <c r="AP15" s="23" t="str">
        <f t="shared" ref="AP15:AP46" ca="1" si="3">_xlfn.FORMULATEXT(S15)</f>
        <v>=VLOOKUP($D$4,委託料一覧!$A$6:$BR$34,委託料一覧!G3,FALSE)</v>
      </c>
      <c r="AQ15" s="23"/>
      <c r="AR15" s="23"/>
      <c r="AS15" s="23"/>
    </row>
    <row r="16" spans="1:45" s="2" customFormat="1" ht="15" customHeight="1" x14ac:dyDescent="0.15">
      <c r="A16" s="292"/>
      <c r="B16" s="293"/>
      <c r="C16" s="293"/>
      <c r="D16" s="293"/>
      <c r="E16" s="293"/>
      <c r="F16" s="294"/>
      <c r="G16" s="236" t="str">
        <f>IF(VLOOKUP($D$4,委託料一覧!A6:BR34,委託料一覧!H3,FALSE)=0,"",VLOOKUP($D$4,委託料一覧!A6:BR34,委託料一覧!H3,FALSE))</f>
        <v/>
      </c>
      <c r="H16" s="237"/>
      <c r="I16" s="237"/>
      <c r="J16" s="237"/>
      <c r="K16" s="213"/>
      <c r="L16" s="238"/>
      <c r="M16" s="238"/>
      <c r="N16" s="238"/>
      <c r="O16" s="238"/>
      <c r="P16" s="239"/>
      <c r="Q16" s="213" t="str">
        <f>IF(ISBLANK($L16)=TRUE,"","人")</f>
        <v/>
      </c>
      <c r="R16" s="214"/>
      <c r="S16" s="212">
        <f>VLOOKUP($D$4,委託料一覧!$A$6:$BR$34,委託料一覧!I3,FALSE)</f>
        <v>0</v>
      </c>
      <c r="T16" s="240"/>
      <c r="U16" s="240"/>
      <c r="V16" s="240"/>
      <c r="W16" s="240"/>
      <c r="X16" s="240"/>
      <c r="Y16" s="240"/>
      <c r="Z16" s="240"/>
      <c r="AA16" s="213" t="str">
        <f t="shared" si="0"/>
        <v/>
      </c>
      <c r="AB16" s="214"/>
      <c r="AC16" s="212">
        <f t="shared" si="1"/>
        <v>0</v>
      </c>
      <c r="AD16" s="240"/>
      <c r="AE16" s="240"/>
      <c r="AF16" s="240"/>
      <c r="AG16" s="240"/>
      <c r="AH16" s="240"/>
      <c r="AI16" s="240"/>
      <c r="AJ16" s="240"/>
      <c r="AK16" s="213" t="str">
        <f>IF(ISBLANK($L16)=TRUE,"","円")</f>
        <v/>
      </c>
      <c r="AL16" s="214"/>
      <c r="AO16" s="23" t="str">
        <f t="shared" ca="1" si="2"/>
        <v>=IF(VLOOKUP($D$4,委託料一覧!A6:BR34,委託料一覧!H3,FALSE)=0,"",VLOOKUP($D$4,委託料一覧!A6:BR34,委託料一覧!H3,FALSE))</v>
      </c>
      <c r="AP16" s="23" t="str">
        <f t="shared" ca="1" si="3"/>
        <v>=VLOOKUP($D$4,委託料一覧!$A$6:$BR$34,委託料一覧!I3,FALSE)</v>
      </c>
      <c r="AQ16" s="23"/>
      <c r="AR16" s="23"/>
      <c r="AS16" s="23"/>
    </row>
    <row r="17" spans="1:45" s="2" customFormat="1" ht="15" customHeight="1" x14ac:dyDescent="0.15">
      <c r="A17" s="119" t="s">
        <v>58</v>
      </c>
      <c r="B17" s="120"/>
      <c r="C17" s="120"/>
      <c r="D17" s="120"/>
      <c r="E17" s="120"/>
      <c r="F17" s="121"/>
      <c r="G17" s="244" t="str">
        <f>IF(VLOOKUP($D$4,委託料一覧!A6:BR34,委託料一覧!J3,FALSE)=0,"",VLOOKUP($D$4,委託料一覧!A6:BR34,委託料一覧!J3,FALSE))</f>
        <v/>
      </c>
      <c r="H17" s="245"/>
      <c r="I17" s="245"/>
      <c r="J17" s="245"/>
      <c r="K17" s="246"/>
      <c r="L17" s="247"/>
      <c r="M17" s="247"/>
      <c r="N17" s="247"/>
      <c r="O17" s="247"/>
      <c r="P17" s="248"/>
      <c r="Q17" s="246" t="str">
        <f>IF($G17="","",IF(ISBLANK($L17)=TRUE,"","人"))</f>
        <v/>
      </c>
      <c r="R17" s="249"/>
      <c r="S17" s="250">
        <f>VLOOKUP($D$4,委託料一覧!$A$6:$BR$34,委託料一覧!K3,FALSE)</f>
        <v>0</v>
      </c>
      <c r="T17" s="251"/>
      <c r="U17" s="251"/>
      <c r="V17" s="251"/>
      <c r="W17" s="251"/>
      <c r="X17" s="251"/>
      <c r="Y17" s="251"/>
      <c r="Z17" s="251"/>
      <c r="AA17" s="246" t="str">
        <f t="shared" si="0"/>
        <v/>
      </c>
      <c r="AB17" s="249"/>
      <c r="AC17" s="250">
        <f t="shared" si="1"/>
        <v>0</v>
      </c>
      <c r="AD17" s="251"/>
      <c r="AE17" s="251"/>
      <c r="AF17" s="251"/>
      <c r="AG17" s="251"/>
      <c r="AH17" s="251"/>
      <c r="AI17" s="251"/>
      <c r="AJ17" s="251"/>
      <c r="AK17" s="246" t="str">
        <f>IF($G17="","",IF(ISBLANK($L17)=TRUE,"","円"))</f>
        <v/>
      </c>
      <c r="AL17" s="249"/>
      <c r="AO17" s="23" t="str">
        <f t="shared" ca="1" si="2"/>
        <v>=IF(VLOOKUP($D$4,委託料一覧!A6:BR34,委託料一覧!J3,FALSE)=0,"",VLOOKUP($D$4,委託料一覧!A6:BR34,委託料一覧!J3,FALSE))</v>
      </c>
      <c r="AP17" s="23" t="str">
        <f t="shared" ca="1" si="3"/>
        <v>=VLOOKUP($D$4,委託料一覧!$A$6:$BR$34,委託料一覧!K3,FALSE)</v>
      </c>
      <c r="AQ17" s="23"/>
      <c r="AR17" s="23"/>
      <c r="AS17" s="23"/>
    </row>
    <row r="18" spans="1:45" s="2" customFormat="1" ht="15" customHeight="1" x14ac:dyDescent="0.15">
      <c r="A18" s="122"/>
      <c r="B18" s="123"/>
      <c r="C18" s="123"/>
      <c r="D18" s="123"/>
      <c r="E18" s="123"/>
      <c r="F18" s="124"/>
      <c r="G18" s="236" t="str">
        <f>IF(VLOOKUP($D$4,委託料一覧!A6:BR34,委託料一覧!L3,FALSE)=0,"",VLOOKUP($D$4,委託料一覧!A6:BR34,委託料一覧!L3,FALSE))</f>
        <v/>
      </c>
      <c r="H18" s="237"/>
      <c r="I18" s="237"/>
      <c r="J18" s="237"/>
      <c r="K18" s="213"/>
      <c r="L18" s="238"/>
      <c r="M18" s="238"/>
      <c r="N18" s="238"/>
      <c r="O18" s="238"/>
      <c r="P18" s="239"/>
      <c r="Q18" s="213" t="str">
        <f>IF(ISBLANK($L18)=TRUE,"","人")</f>
        <v/>
      </c>
      <c r="R18" s="214"/>
      <c r="S18" s="212">
        <f>VLOOKUP($D$4,委託料一覧!$A$6:$BR$34,委託料一覧!M3,FALSE)</f>
        <v>0</v>
      </c>
      <c r="T18" s="240"/>
      <c r="U18" s="240"/>
      <c r="V18" s="240"/>
      <c r="W18" s="240"/>
      <c r="X18" s="240"/>
      <c r="Y18" s="240"/>
      <c r="Z18" s="240"/>
      <c r="AA18" s="213" t="str">
        <f t="shared" si="0"/>
        <v/>
      </c>
      <c r="AB18" s="214"/>
      <c r="AC18" s="212">
        <f t="shared" si="1"/>
        <v>0</v>
      </c>
      <c r="AD18" s="240"/>
      <c r="AE18" s="240"/>
      <c r="AF18" s="240"/>
      <c r="AG18" s="240"/>
      <c r="AH18" s="240"/>
      <c r="AI18" s="240"/>
      <c r="AJ18" s="240"/>
      <c r="AK18" s="213" t="str">
        <f>IF(ISBLANK($L18)=TRUE,"","円")</f>
        <v/>
      </c>
      <c r="AL18" s="214"/>
      <c r="AO18" s="23" t="str">
        <f t="shared" ca="1" si="2"/>
        <v>=IF(VLOOKUP($D$4,委託料一覧!A6:BR34,委託料一覧!L3,FALSE)=0,"",VLOOKUP($D$4,委託料一覧!A6:BR34,委託料一覧!L3,FALSE))</v>
      </c>
      <c r="AP18" s="23" t="str">
        <f t="shared" ca="1" si="3"/>
        <v>=VLOOKUP($D$4,委託料一覧!$A$6:$BR$34,委託料一覧!M3,FALSE)</v>
      </c>
      <c r="AQ18" s="23"/>
      <c r="AR18" s="23"/>
      <c r="AS18" s="23"/>
    </row>
    <row r="19" spans="1:45" s="2" customFormat="1" ht="15" customHeight="1" x14ac:dyDescent="0.15">
      <c r="A19" s="119" t="s">
        <v>16</v>
      </c>
      <c r="B19" s="120"/>
      <c r="C19" s="120"/>
      <c r="D19" s="120"/>
      <c r="E19" s="120"/>
      <c r="F19" s="121"/>
      <c r="G19" s="244" t="str">
        <f>IF(VLOOKUP($D$4,委託料一覧!A6:BR34,委託料一覧!N3,FALSE)=0,"",VLOOKUP($D$4,委託料一覧!A6:BR34,委託料一覧!N3,FALSE))</f>
        <v/>
      </c>
      <c r="H19" s="245"/>
      <c r="I19" s="245"/>
      <c r="J19" s="245"/>
      <c r="K19" s="246"/>
      <c r="L19" s="247"/>
      <c r="M19" s="247"/>
      <c r="N19" s="247"/>
      <c r="O19" s="247"/>
      <c r="P19" s="248"/>
      <c r="Q19" s="246" t="str">
        <f>IF($G19="","",IF(ISBLANK($L19)=TRUE,"","人"))</f>
        <v/>
      </c>
      <c r="R19" s="249"/>
      <c r="S19" s="250">
        <f>VLOOKUP($D$4,委託料一覧!$A$6:$BR$34,委託料一覧!O3,FALSE)</f>
        <v>0</v>
      </c>
      <c r="T19" s="251"/>
      <c r="U19" s="251"/>
      <c r="V19" s="251"/>
      <c r="W19" s="251"/>
      <c r="X19" s="251"/>
      <c r="Y19" s="251"/>
      <c r="Z19" s="251"/>
      <c r="AA19" s="246" t="str">
        <f t="shared" si="0"/>
        <v/>
      </c>
      <c r="AB19" s="249"/>
      <c r="AC19" s="250">
        <f t="shared" si="1"/>
        <v>0</v>
      </c>
      <c r="AD19" s="251"/>
      <c r="AE19" s="251"/>
      <c r="AF19" s="251"/>
      <c r="AG19" s="251"/>
      <c r="AH19" s="251"/>
      <c r="AI19" s="251"/>
      <c r="AJ19" s="251"/>
      <c r="AK19" s="246" t="str">
        <f>IF($G19="","",IF(ISBLANK($L19)=TRUE,"","円"))</f>
        <v/>
      </c>
      <c r="AL19" s="249"/>
      <c r="AO19" s="23" t="str">
        <f t="shared" ca="1" si="2"/>
        <v>=IF(VLOOKUP($D$4,委託料一覧!A6:BR34,委託料一覧!N3,FALSE)=0,"",VLOOKUP($D$4,委託料一覧!A6:BR34,委託料一覧!N3,FALSE))</v>
      </c>
      <c r="AP19" s="23" t="str">
        <f t="shared" ca="1" si="3"/>
        <v>=VLOOKUP($D$4,委託料一覧!$A$6:$BR$34,委託料一覧!O3,FALSE)</v>
      </c>
      <c r="AQ19" s="23"/>
      <c r="AR19" s="23"/>
      <c r="AS19" s="23"/>
    </row>
    <row r="20" spans="1:45" s="2" customFormat="1" ht="15" customHeight="1" x14ac:dyDescent="0.15">
      <c r="A20" s="122"/>
      <c r="B20" s="123"/>
      <c r="C20" s="123"/>
      <c r="D20" s="123"/>
      <c r="E20" s="123"/>
      <c r="F20" s="124"/>
      <c r="G20" s="236" t="str">
        <f>IF(VLOOKUP($D$4,委託料一覧!A6:BR34,委託料一覧!P3,FALSE)=0,"",VLOOKUP($D$4,委託料一覧!A6:BR34,委託料一覧!P3,FALSE))</f>
        <v/>
      </c>
      <c r="H20" s="237"/>
      <c r="I20" s="237"/>
      <c r="J20" s="237"/>
      <c r="K20" s="213"/>
      <c r="L20" s="238"/>
      <c r="M20" s="238"/>
      <c r="N20" s="238"/>
      <c r="O20" s="238"/>
      <c r="P20" s="239"/>
      <c r="Q20" s="213" t="str">
        <f>IF(ISBLANK($L20)=TRUE,"","人")</f>
        <v/>
      </c>
      <c r="R20" s="214"/>
      <c r="S20" s="212">
        <f>VLOOKUP($D$4,委託料一覧!$A$6:$BR$34,委託料一覧!Q3,FALSE)</f>
        <v>0</v>
      </c>
      <c r="T20" s="240"/>
      <c r="U20" s="240"/>
      <c r="V20" s="240"/>
      <c r="W20" s="240"/>
      <c r="X20" s="240"/>
      <c r="Y20" s="240"/>
      <c r="Z20" s="240"/>
      <c r="AA20" s="213" t="str">
        <f t="shared" si="0"/>
        <v/>
      </c>
      <c r="AB20" s="214"/>
      <c r="AC20" s="212">
        <f t="shared" si="1"/>
        <v>0</v>
      </c>
      <c r="AD20" s="240"/>
      <c r="AE20" s="240"/>
      <c r="AF20" s="240"/>
      <c r="AG20" s="240"/>
      <c r="AH20" s="240"/>
      <c r="AI20" s="240"/>
      <c r="AJ20" s="240"/>
      <c r="AK20" s="213" t="str">
        <f>IF(ISBLANK($L20)=TRUE,"","円")</f>
        <v/>
      </c>
      <c r="AL20" s="214"/>
      <c r="AO20" s="23" t="str">
        <f t="shared" ca="1" si="2"/>
        <v>=IF(VLOOKUP($D$4,委託料一覧!A6:BR34,委託料一覧!P3,FALSE)=0,"",VLOOKUP($D$4,委託料一覧!A6:BR34,委託料一覧!P3,FALSE))</v>
      </c>
      <c r="AP20" s="23" t="str">
        <f t="shared" ca="1" si="3"/>
        <v>=VLOOKUP($D$4,委託料一覧!$A$6:$BR$34,委託料一覧!Q3,FALSE)</v>
      </c>
      <c r="AQ20" s="23"/>
      <c r="AR20" s="23"/>
      <c r="AS20" s="23"/>
    </row>
    <row r="21" spans="1:45" s="2" customFormat="1" ht="15" customHeight="1" x14ac:dyDescent="0.15">
      <c r="A21" s="142" t="s">
        <v>60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225"/>
      <c r="M21" s="225"/>
      <c r="N21" s="225"/>
      <c r="O21" s="225"/>
      <c r="P21" s="148"/>
      <c r="Q21" s="183" t="str">
        <f>IF(ISBLANK($L$21)=TRUE,"","人")</f>
        <v/>
      </c>
      <c r="R21" s="226"/>
      <c r="S21" s="227">
        <f>VLOOKUP($D$4,委託料一覧!$A$6:$BR$34,委託料一覧!R3,FALSE)</f>
        <v>0</v>
      </c>
      <c r="T21" s="228"/>
      <c r="U21" s="228"/>
      <c r="V21" s="228"/>
      <c r="W21" s="228"/>
      <c r="X21" s="228"/>
      <c r="Y21" s="228"/>
      <c r="Z21" s="228"/>
      <c r="AA21" s="183" t="str">
        <f>IF($S$21=0,"","円")</f>
        <v/>
      </c>
      <c r="AB21" s="226"/>
      <c r="AC21" s="229">
        <f t="shared" si="1"/>
        <v>0</v>
      </c>
      <c r="AD21" s="229"/>
      <c r="AE21" s="229"/>
      <c r="AF21" s="229"/>
      <c r="AG21" s="229"/>
      <c r="AH21" s="229"/>
      <c r="AI21" s="229"/>
      <c r="AJ21" s="227"/>
      <c r="AK21" s="183" t="str">
        <f>IF(ISBLANK($L$21)=TRUE,"","円")</f>
        <v/>
      </c>
      <c r="AL21" s="226"/>
      <c r="AO21" s="23"/>
      <c r="AP21" s="23" t="str">
        <f t="shared" ca="1" si="3"/>
        <v>=VLOOKUP($D$4,委託料一覧!$A$6:$BR$34,委託料一覧!R3,FALSE)</v>
      </c>
      <c r="AQ21" s="23"/>
      <c r="AR21" s="23"/>
      <c r="AS21" s="23"/>
    </row>
    <row r="22" spans="1:45" s="2" customFormat="1" ht="15" customHeight="1" x14ac:dyDescent="0.15">
      <c r="A22" s="119" t="s">
        <v>62</v>
      </c>
      <c r="B22" s="120"/>
      <c r="C22" s="120"/>
      <c r="D22" s="120"/>
      <c r="E22" s="120"/>
      <c r="F22" s="121"/>
      <c r="G22" s="244" t="str">
        <f>IF(VLOOKUP($D$4,委託料一覧!A6:BR34,委託料一覧!S3,FALSE)=0,"",VLOOKUP($D$4,委託料一覧!A6:BR34,委託料一覧!S3,FALSE))</f>
        <v/>
      </c>
      <c r="H22" s="245"/>
      <c r="I22" s="245"/>
      <c r="J22" s="245"/>
      <c r="K22" s="246"/>
      <c r="L22" s="247"/>
      <c r="M22" s="247"/>
      <c r="N22" s="247"/>
      <c r="O22" s="247"/>
      <c r="P22" s="248"/>
      <c r="Q22" s="245" t="str">
        <f>IF($G$22="","",IF(ISBLANK($L$22)=TRUE,"","人"))</f>
        <v/>
      </c>
      <c r="R22" s="246"/>
      <c r="S22" s="250">
        <f>VLOOKUP($D$4,委託料一覧!$A$6:$BR$34,委託料一覧!T3,FALSE)</f>
        <v>0</v>
      </c>
      <c r="T22" s="251"/>
      <c r="U22" s="251"/>
      <c r="V22" s="251"/>
      <c r="W22" s="251"/>
      <c r="X22" s="251"/>
      <c r="Y22" s="251"/>
      <c r="Z22" s="251"/>
      <c r="AA22" s="246" t="str">
        <f>IF($S$22=0,"","円")</f>
        <v/>
      </c>
      <c r="AB22" s="249"/>
      <c r="AC22" s="252">
        <f t="shared" si="1"/>
        <v>0</v>
      </c>
      <c r="AD22" s="252"/>
      <c r="AE22" s="252"/>
      <c r="AF22" s="252"/>
      <c r="AG22" s="252"/>
      <c r="AH22" s="252"/>
      <c r="AI22" s="252"/>
      <c r="AJ22" s="250"/>
      <c r="AK22" s="246" t="str">
        <f>IF($G$22="","",IF(ISBLANK($L$22)=TRUE,"","円"))</f>
        <v/>
      </c>
      <c r="AL22" s="249"/>
      <c r="AO22" s="23" t="str">
        <f ca="1">_xlfn.FORMULATEXT(G22)</f>
        <v>=IF(VLOOKUP($D$4,委託料一覧!A6:BR34,委託料一覧!S3,FALSE)=0,"",VLOOKUP($D$4,委託料一覧!A6:BR34,委託料一覧!S3,FALSE))</v>
      </c>
      <c r="AP22" s="23" t="str">
        <f t="shared" ca="1" si="3"/>
        <v>=VLOOKUP($D$4,委託料一覧!$A$6:$BR$34,委託料一覧!T3,FALSE)</v>
      </c>
      <c r="AQ22" s="23"/>
      <c r="AR22" s="23"/>
      <c r="AS22" s="23"/>
    </row>
    <row r="23" spans="1:45" s="2" customFormat="1" ht="15" customHeight="1" x14ac:dyDescent="0.15">
      <c r="A23" s="122"/>
      <c r="B23" s="123"/>
      <c r="C23" s="123"/>
      <c r="D23" s="123"/>
      <c r="E23" s="123"/>
      <c r="F23" s="124"/>
      <c r="G23" s="236" t="str">
        <f>IF(VLOOKUP($D$4,委託料一覧!A6:BR34,委託料一覧!U3,FALSE)=0,"",VLOOKUP($D$4,委託料一覧!A6:BR34,委託料一覧!U3,FALSE))</f>
        <v/>
      </c>
      <c r="H23" s="237"/>
      <c r="I23" s="237"/>
      <c r="J23" s="237"/>
      <c r="K23" s="213"/>
      <c r="L23" s="238"/>
      <c r="M23" s="238"/>
      <c r="N23" s="238"/>
      <c r="O23" s="238"/>
      <c r="P23" s="239"/>
      <c r="Q23" s="213" t="str">
        <f>IF(ISBLANK($L$23)=TRUE,"","人")</f>
        <v/>
      </c>
      <c r="R23" s="214"/>
      <c r="S23" s="212">
        <f>VLOOKUP($D$4,委託料一覧!$A$6:$BR$34,委託料一覧!V3,FALSE)</f>
        <v>0</v>
      </c>
      <c r="T23" s="240"/>
      <c r="U23" s="240"/>
      <c r="V23" s="240"/>
      <c r="W23" s="240"/>
      <c r="X23" s="240"/>
      <c r="Y23" s="240"/>
      <c r="Z23" s="240"/>
      <c r="AA23" s="213" t="str">
        <f>IF($S$23=0,"","円")</f>
        <v/>
      </c>
      <c r="AB23" s="214"/>
      <c r="AC23" s="211">
        <f t="shared" si="1"/>
        <v>0</v>
      </c>
      <c r="AD23" s="211"/>
      <c r="AE23" s="211"/>
      <c r="AF23" s="211"/>
      <c r="AG23" s="211"/>
      <c r="AH23" s="211"/>
      <c r="AI23" s="211"/>
      <c r="AJ23" s="212"/>
      <c r="AK23" s="213" t="str">
        <f>IF(ISBLANK($L$23)=TRUE,"","円")</f>
        <v/>
      </c>
      <c r="AL23" s="214"/>
      <c r="AO23" s="23" t="str">
        <f ca="1">_xlfn.FORMULATEXT(G23)</f>
        <v>=IF(VLOOKUP($D$4,委託料一覧!A6:BR34,委託料一覧!U3,FALSE)=0,"",VLOOKUP($D$4,委託料一覧!A6:BR34,委託料一覧!U3,FALSE))</v>
      </c>
      <c r="AP23" s="23" t="str">
        <f t="shared" ca="1" si="3"/>
        <v>=VLOOKUP($D$4,委託料一覧!$A$6:$BR$34,委託料一覧!V3,FALSE)</v>
      </c>
      <c r="AQ23" s="23"/>
      <c r="AR23" s="23"/>
      <c r="AS23" s="23"/>
    </row>
    <row r="24" spans="1:45" s="2" customFormat="1" ht="15" customHeight="1" x14ac:dyDescent="0.15">
      <c r="A24" s="119" t="s">
        <v>64</v>
      </c>
      <c r="B24" s="126"/>
      <c r="C24" s="126"/>
      <c r="D24" s="126"/>
      <c r="E24" s="126"/>
      <c r="F24" s="127"/>
      <c r="G24" s="181" t="s">
        <v>66</v>
      </c>
      <c r="H24" s="182"/>
      <c r="I24" s="182"/>
      <c r="J24" s="182"/>
      <c r="K24" s="183"/>
      <c r="L24" s="225"/>
      <c r="M24" s="225"/>
      <c r="N24" s="225"/>
      <c r="O24" s="225"/>
      <c r="P24" s="148"/>
      <c r="Q24" s="183" t="str">
        <f>IF(ISBLANK($L$24)=TRUE,"","人")</f>
        <v/>
      </c>
      <c r="R24" s="226"/>
      <c r="S24" s="227">
        <f>VLOOKUP($D$4,委託料一覧!$A$6:$BR$34,委託料一覧!W3,FALSE)</f>
        <v>0</v>
      </c>
      <c r="T24" s="228"/>
      <c r="U24" s="228"/>
      <c r="V24" s="228"/>
      <c r="W24" s="228"/>
      <c r="X24" s="228"/>
      <c r="Y24" s="228"/>
      <c r="Z24" s="228"/>
      <c r="AA24" s="183" t="str">
        <f>IF($S$24=0,"","円")</f>
        <v/>
      </c>
      <c r="AB24" s="226"/>
      <c r="AC24" s="229">
        <f t="shared" si="1"/>
        <v>0</v>
      </c>
      <c r="AD24" s="229"/>
      <c r="AE24" s="229"/>
      <c r="AF24" s="229"/>
      <c r="AG24" s="229"/>
      <c r="AH24" s="229"/>
      <c r="AI24" s="229"/>
      <c r="AJ24" s="227"/>
      <c r="AK24" s="183" t="str">
        <f>IF(ISBLANK($L$24)=TRUE,"","円")</f>
        <v/>
      </c>
      <c r="AL24" s="226"/>
      <c r="AO24" s="23"/>
      <c r="AP24" s="23" t="str">
        <f t="shared" ca="1" si="3"/>
        <v>=VLOOKUP($D$4,委託料一覧!$A$6:$BR$34,委託料一覧!W3,FALSE)</v>
      </c>
      <c r="AQ24" s="23"/>
      <c r="AR24" s="23"/>
      <c r="AS24" s="23"/>
    </row>
    <row r="25" spans="1:45" s="2" customFormat="1" ht="15" customHeight="1" x14ac:dyDescent="0.15">
      <c r="A25" s="128"/>
      <c r="B25" s="129"/>
      <c r="C25" s="129"/>
      <c r="D25" s="129"/>
      <c r="E25" s="129"/>
      <c r="F25" s="130"/>
      <c r="G25" s="244" t="str">
        <f>IF(VLOOKUP($D$4,委託料一覧!A6:BR34,委託料一覧!X3,FALSE)=0,"",VLOOKUP($D$4,委託料一覧!A6:BR34,委託料一覧!X3,FALSE))</f>
        <v/>
      </c>
      <c r="H25" s="245"/>
      <c r="I25" s="245"/>
      <c r="J25" s="245"/>
      <c r="K25" s="246"/>
      <c r="L25" s="247"/>
      <c r="M25" s="247"/>
      <c r="N25" s="247"/>
      <c r="O25" s="247"/>
      <c r="P25" s="248"/>
      <c r="Q25" s="246" t="str">
        <f>IF($G$25="","",IF(ISBLANK($L$25)=TRUE,"","人"))</f>
        <v/>
      </c>
      <c r="R25" s="249"/>
      <c r="S25" s="252">
        <f>VLOOKUP($D$4,委託料一覧!$A$6:$BR$34,委託料一覧!Y3,FALSE)</f>
        <v>0</v>
      </c>
      <c r="T25" s="252"/>
      <c r="U25" s="252"/>
      <c r="V25" s="252"/>
      <c r="W25" s="252"/>
      <c r="X25" s="252"/>
      <c r="Y25" s="252"/>
      <c r="Z25" s="250"/>
      <c r="AA25" s="246" t="str">
        <f>IF($S$25=0,"","円")</f>
        <v/>
      </c>
      <c r="AB25" s="249"/>
      <c r="AC25" s="252">
        <f t="shared" si="1"/>
        <v>0</v>
      </c>
      <c r="AD25" s="252"/>
      <c r="AE25" s="252"/>
      <c r="AF25" s="252"/>
      <c r="AG25" s="252"/>
      <c r="AH25" s="252"/>
      <c r="AI25" s="252"/>
      <c r="AJ25" s="250"/>
      <c r="AK25" s="246" t="str">
        <f>IF($G$25="","",IF(ISBLANK($L$25)=TRUE,"","円"))</f>
        <v/>
      </c>
      <c r="AL25" s="249"/>
      <c r="AO25" s="23" t="str">
        <f ca="1">_xlfn.FORMULATEXT(G25)</f>
        <v>=IF(VLOOKUP($D$4,委託料一覧!A6:BR34,委託料一覧!X3,FALSE)=0,"",VLOOKUP($D$4,委託料一覧!A6:BR34,委託料一覧!X3,FALSE))</v>
      </c>
      <c r="AP25" s="23" t="str">
        <f t="shared" ca="1" si="3"/>
        <v>=VLOOKUP($D$4,委託料一覧!$A$6:$BR$34,委託料一覧!Y3,FALSE)</v>
      </c>
      <c r="AQ25" s="23"/>
      <c r="AR25" s="23"/>
      <c r="AS25" s="23"/>
    </row>
    <row r="26" spans="1:45" s="2" customFormat="1" ht="15" customHeight="1" x14ac:dyDescent="0.15">
      <c r="A26" s="131"/>
      <c r="B26" s="132"/>
      <c r="C26" s="132"/>
      <c r="D26" s="132"/>
      <c r="E26" s="132"/>
      <c r="F26" s="133"/>
      <c r="G26" s="236" t="str">
        <f>IF(VLOOKUP($D$4,委託料一覧!A6:BR34,委託料一覧!Z3,FALSE)=0,"",VLOOKUP($D$4,委託料一覧!A6:BR34,委託料一覧!Z3,FALSE))</f>
        <v/>
      </c>
      <c r="H26" s="237"/>
      <c r="I26" s="237"/>
      <c r="J26" s="237"/>
      <c r="K26" s="213"/>
      <c r="L26" s="238"/>
      <c r="M26" s="238"/>
      <c r="N26" s="238"/>
      <c r="O26" s="238"/>
      <c r="P26" s="239"/>
      <c r="Q26" s="213" t="str">
        <f>IF(ISBLANK($L$26)=TRUE,"","人")</f>
        <v/>
      </c>
      <c r="R26" s="214"/>
      <c r="S26" s="212">
        <f>VLOOKUP($D$4,委託料一覧!$A$6:$BR$34,委託料一覧!AA3,FALSE)</f>
        <v>0</v>
      </c>
      <c r="T26" s="240"/>
      <c r="U26" s="240"/>
      <c r="V26" s="240"/>
      <c r="W26" s="240"/>
      <c r="X26" s="240"/>
      <c r="Y26" s="240"/>
      <c r="Z26" s="240"/>
      <c r="AA26" s="237" t="str">
        <f>IF($S$26=0,"","円")</f>
        <v/>
      </c>
      <c r="AB26" s="213"/>
      <c r="AC26" s="211">
        <f t="shared" si="1"/>
        <v>0</v>
      </c>
      <c r="AD26" s="211"/>
      <c r="AE26" s="211"/>
      <c r="AF26" s="211"/>
      <c r="AG26" s="211"/>
      <c r="AH26" s="211"/>
      <c r="AI26" s="211"/>
      <c r="AJ26" s="212"/>
      <c r="AK26" s="213" t="str">
        <f>IF(ISBLANK($L$26)=TRUE,"","円")</f>
        <v/>
      </c>
      <c r="AL26" s="214"/>
      <c r="AO26" s="23" t="str">
        <f ca="1">_xlfn.FORMULATEXT(G26)</f>
        <v>=IF(VLOOKUP($D$4,委託料一覧!A6:BR34,委託料一覧!Z3,FALSE)=0,"",VLOOKUP($D$4,委託料一覧!A6:BR34,委託料一覧!Z3,FALSE))</v>
      </c>
      <c r="AP26" s="23" t="str">
        <f t="shared" ca="1" si="3"/>
        <v>=VLOOKUP($D$4,委託料一覧!$A$6:$BR$34,委託料一覧!AA3,FALSE)</v>
      </c>
      <c r="AQ26" s="23"/>
      <c r="AR26" s="23"/>
      <c r="AS26" s="23"/>
    </row>
    <row r="27" spans="1:45" s="2" customFormat="1" ht="15" customHeight="1" x14ac:dyDescent="0.15">
      <c r="A27" s="119" t="s">
        <v>59</v>
      </c>
      <c r="B27" s="126"/>
      <c r="C27" s="126"/>
      <c r="D27" s="126"/>
      <c r="E27" s="126"/>
      <c r="F27" s="127"/>
      <c r="G27" s="181" t="s">
        <v>66</v>
      </c>
      <c r="H27" s="182"/>
      <c r="I27" s="182"/>
      <c r="J27" s="182"/>
      <c r="K27" s="183"/>
      <c r="L27" s="225"/>
      <c r="M27" s="225"/>
      <c r="N27" s="225"/>
      <c r="O27" s="225"/>
      <c r="P27" s="148"/>
      <c r="Q27" s="183" t="str">
        <f>IF(ISBLANK($L$27)=TRUE,"","人")</f>
        <v/>
      </c>
      <c r="R27" s="226"/>
      <c r="S27" s="227">
        <f>VLOOKUP($D$4,委託料一覧!$A$6:$BR$34,委託料一覧!AB3,FALSE)</f>
        <v>0</v>
      </c>
      <c r="T27" s="228"/>
      <c r="U27" s="228"/>
      <c r="V27" s="228"/>
      <c r="W27" s="228"/>
      <c r="X27" s="228"/>
      <c r="Y27" s="228"/>
      <c r="Z27" s="228"/>
      <c r="AA27" s="183" t="str">
        <f>IF($S$27=0,"","円")</f>
        <v/>
      </c>
      <c r="AB27" s="226"/>
      <c r="AC27" s="229">
        <f t="shared" si="1"/>
        <v>0</v>
      </c>
      <c r="AD27" s="229"/>
      <c r="AE27" s="229"/>
      <c r="AF27" s="229"/>
      <c r="AG27" s="229"/>
      <c r="AH27" s="229"/>
      <c r="AI27" s="229"/>
      <c r="AJ27" s="227"/>
      <c r="AK27" s="183" t="str">
        <f>IF(ISBLANK($L$27)=TRUE,"","円")</f>
        <v/>
      </c>
      <c r="AL27" s="226"/>
      <c r="AO27" s="23"/>
      <c r="AP27" s="23" t="str">
        <f t="shared" ca="1" si="3"/>
        <v>=VLOOKUP($D$4,委託料一覧!$A$6:$BR$34,委託料一覧!AB3,FALSE)</v>
      </c>
      <c r="AQ27" s="23"/>
      <c r="AR27" s="23"/>
      <c r="AS27" s="23"/>
    </row>
    <row r="28" spans="1:45" s="2" customFormat="1" ht="15" customHeight="1" x14ac:dyDescent="0.15">
      <c r="A28" s="128"/>
      <c r="B28" s="129"/>
      <c r="C28" s="129"/>
      <c r="D28" s="129"/>
      <c r="E28" s="129"/>
      <c r="F28" s="130"/>
      <c r="G28" s="244" t="str">
        <f>IF(VLOOKUP($D$4,委託料一覧!A6:BR34,委託料一覧!AC3,FALSE)=0,"",VLOOKUP($D$4,委託料一覧!A6:BR34,委託料一覧!AC3,FALSE))</f>
        <v/>
      </c>
      <c r="H28" s="245"/>
      <c r="I28" s="245"/>
      <c r="J28" s="245"/>
      <c r="K28" s="246"/>
      <c r="L28" s="247"/>
      <c r="M28" s="247"/>
      <c r="N28" s="247"/>
      <c r="O28" s="247"/>
      <c r="P28" s="248"/>
      <c r="Q28" s="246" t="str">
        <f>IF($G$28="","",IF(ISBLANK($L$28)=TRUE,"","人"))</f>
        <v/>
      </c>
      <c r="R28" s="249"/>
      <c r="S28" s="252">
        <f>VLOOKUP($D$4,委託料一覧!$A$6:$BR$34,委託料一覧!AD3,FALSE)</f>
        <v>0</v>
      </c>
      <c r="T28" s="252"/>
      <c r="U28" s="252"/>
      <c r="V28" s="252"/>
      <c r="W28" s="252"/>
      <c r="X28" s="252"/>
      <c r="Y28" s="252"/>
      <c r="Z28" s="250"/>
      <c r="AA28" s="246" t="str">
        <f>IF($S$28=0,"","円")</f>
        <v/>
      </c>
      <c r="AB28" s="249"/>
      <c r="AC28" s="252">
        <f t="shared" si="1"/>
        <v>0</v>
      </c>
      <c r="AD28" s="252"/>
      <c r="AE28" s="252"/>
      <c r="AF28" s="252"/>
      <c r="AG28" s="252"/>
      <c r="AH28" s="252"/>
      <c r="AI28" s="252"/>
      <c r="AJ28" s="250"/>
      <c r="AK28" s="246" t="str">
        <f>IF($G$28="","",IF(ISBLANK($L$28)=TRUE,"","円"))</f>
        <v/>
      </c>
      <c r="AL28" s="249"/>
      <c r="AO28" s="23" t="str">
        <f ca="1">_xlfn.FORMULATEXT(G28)</f>
        <v>=IF(VLOOKUP($D$4,委託料一覧!A6:BR34,委託料一覧!AC3,FALSE)=0,"",VLOOKUP($D$4,委託料一覧!A6:BR34,委託料一覧!AC3,FALSE))</v>
      </c>
      <c r="AP28" s="23" t="str">
        <f t="shared" ca="1" si="3"/>
        <v>=VLOOKUP($D$4,委託料一覧!$A$6:$BR$34,委託料一覧!AD3,FALSE)</v>
      </c>
      <c r="AQ28" s="23"/>
      <c r="AR28" s="23"/>
      <c r="AS28" s="23"/>
    </row>
    <row r="29" spans="1:45" s="2" customFormat="1" ht="15" customHeight="1" x14ac:dyDescent="0.15">
      <c r="A29" s="131"/>
      <c r="B29" s="132"/>
      <c r="C29" s="132"/>
      <c r="D29" s="132"/>
      <c r="E29" s="132"/>
      <c r="F29" s="133"/>
      <c r="G29" s="236" t="str">
        <f>IF(VLOOKUP($D$4,委託料一覧!A6:BR34,委託料一覧!AE3,FALSE)=0,"",VLOOKUP($D$4,委託料一覧!A6:BR34,委託料一覧!AE3,FALSE))</f>
        <v/>
      </c>
      <c r="H29" s="237"/>
      <c r="I29" s="237"/>
      <c r="J29" s="237"/>
      <c r="K29" s="213"/>
      <c r="L29" s="238"/>
      <c r="M29" s="238"/>
      <c r="N29" s="238"/>
      <c r="O29" s="238"/>
      <c r="P29" s="239"/>
      <c r="Q29" s="213" t="str">
        <f>IF(ISBLANK($L$29)=TRUE,"","人")</f>
        <v/>
      </c>
      <c r="R29" s="214"/>
      <c r="S29" s="212">
        <f>VLOOKUP($D$4,委託料一覧!$A$6:$BR$34,委託料一覧!AF3,FALSE)</f>
        <v>0</v>
      </c>
      <c r="T29" s="240"/>
      <c r="U29" s="240"/>
      <c r="V29" s="240"/>
      <c r="W29" s="240"/>
      <c r="X29" s="240"/>
      <c r="Y29" s="240"/>
      <c r="Z29" s="240"/>
      <c r="AA29" s="213" t="str">
        <f>IF($S$29=0,"","円")</f>
        <v/>
      </c>
      <c r="AB29" s="214"/>
      <c r="AC29" s="211">
        <f t="shared" si="1"/>
        <v>0</v>
      </c>
      <c r="AD29" s="211"/>
      <c r="AE29" s="211"/>
      <c r="AF29" s="211"/>
      <c r="AG29" s="211"/>
      <c r="AH29" s="211"/>
      <c r="AI29" s="211"/>
      <c r="AJ29" s="212"/>
      <c r="AK29" s="213" t="str">
        <f>IF(ISBLANK($L$29)=TRUE,"","円")</f>
        <v/>
      </c>
      <c r="AL29" s="214"/>
      <c r="AO29" s="23" t="str">
        <f ca="1">_xlfn.FORMULATEXT(G29)</f>
        <v>=IF(VLOOKUP($D$4,委託料一覧!A6:BR34,委託料一覧!AE3,FALSE)=0,"",VLOOKUP($D$4,委託料一覧!A6:BR34,委託料一覧!AE3,FALSE))</v>
      </c>
      <c r="AP29" s="23" t="str">
        <f t="shared" ca="1" si="3"/>
        <v>=VLOOKUP($D$4,委託料一覧!$A$6:$BR$34,委託料一覧!AF3,FALSE)</v>
      </c>
      <c r="AQ29" s="23"/>
      <c r="AR29" s="23"/>
      <c r="AS29" s="23"/>
    </row>
    <row r="30" spans="1:45" s="2" customFormat="1" ht="15" customHeight="1" x14ac:dyDescent="0.15">
      <c r="A30" s="119" t="s">
        <v>69</v>
      </c>
      <c r="B30" s="126"/>
      <c r="C30" s="126"/>
      <c r="D30" s="126"/>
      <c r="E30" s="126"/>
      <c r="F30" s="127"/>
      <c r="G30" s="181" t="s">
        <v>66</v>
      </c>
      <c r="H30" s="182"/>
      <c r="I30" s="182"/>
      <c r="J30" s="182"/>
      <c r="K30" s="183"/>
      <c r="L30" s="225"/>
      <c r="M30" s="225"/>
      <c r="N30" s="225"/>
      <c r="O30" s="225"/>
      <c r="P30" s="148"/>
      <c r="Q30" s="183" t="str">
        <f>IF(ISBLANK($L$30)=TRUE,"","人")</f>
        <v/>
      </c>
      <c r="R30" s="226"/>
      <c r="S30" s="227">
        <f>VLOOKUP($D$4,委託料一覧!$A$6:$BR$34,委託料一覧!AG3,FALSE)</f>
        <v>0</v>
      </c>
      <c r="T30" s="228"/>
      <c r="U30" s="228"/>
      <c r="V30" s="228"/>
      <c r="W30" s="228"/>
      <c r="X30" s="228"/>
      <c r="Y30" s="228"/>
      <c r="Z30" s="228"/>
      <c r="AA30" s="183" t="str">
        <f>IF($S$30=0,"","円")</f>
        <v/>
      </c>
      <c r="AB30" s="226"/>
      <c r="AC30" s="229">
        <f t="shared" si="1"/>
        <v>0</v>
      </c>
      <c r="AD30" s="229"/>
      <c r="AE30" s="229"/>
      <c r="AF30" s="229"/>
      <c r="AG30" s="229"/>
      <c r="AH30" s="229"/>
      <c r="AI30" s="229"/>
      <c r="AJ30" s="227"/>
      <c r="AK30" s="183" t="str">
        <f>IF(ISBLANK($L$30)=TRUE,"","円")</f>
        <v/>
      </c>
      <c r="AL30" s="226"/>
      <c r="AO30" s="23"/>
      <c r="AP30" s="23" t="str">
        <f t="shared" ca="1" si="3"/>
        <v>=VLOOKUP($D$4,委託料一覧!$A$6:$BR$34,委託料一覧!AG3,FALSE)</v>
      </c>
      <c r="AQ30" s="23"/>
      <c r="AR30" s="23"/>
      <c r="AS30" s="23"/>
    </row>
    <row r="31" spans="1:45" s="2" customFormat="1" ht="15" customHeight="1" x14ac:dyDescent="0.15">
      <c r="A31" s="128"/>
      <c r="B31" s="129"/>
      <c r="C31" s="129"/>
      <c r="D31" s="129"/>
      <c r="E31" s="129"/>
      <c r="F31" s="130"/>
      <c r="G31" s="244" t="str">
        <f>IF(VLOOKUP($D$4,委託料一覧!A6:BR34,委託料一覧!AH3,FALSE)=0,"",VLOOKUP($D$4,委託料一覧!A6:BR34,委託料一覧!AH3,FALSE))</f>
        <v/>
      </c>
      <c r="H31" s="245"/>
      <c r="I31" s="245"/>
      <c r="J31" s="245"/>
      <c r="K31" s="246"/>
      <c r="L31" s="247"/>
      <c r="M31" s="247"/>
      <c r="N31" s="247"/>
      <c r="O31" s="247"/>
      <c r="P31" s="248"/>
      <c r="Q31" s="246" t="str">
        <f>IF($G$31="","",IF(ISBLANK($L$31)=TRUE,"","人"))</f>
        <v/>
      </c>
      <c r="R31" s="249"/>
      <c r="S31" s="252">
        <f>VLOOKUP($D$4,委託料一覧!$A$6:$BR$34,委託料一覧!AI3,FALSE)</f>
        <v>0</v>
      </c>
      <c r="T31" s="252"/>
      <c r="U31" s="252"/>
      <c r="V31" s="252"/>
      <c r="W31" s="252"/>
      <c r="X31" s="252"/>
      <c r="Y31" s="252"/>
      <c r="Z31" s="250"/>
      <c r="AA31" s="246" t="str">
        <f>IF($S$31=0,"","円")</f>
        <v/>
      </c>
      <c r="AB31" s="249"/>
      <c r="AC31" s="252">
        <f t="shared" si="1"/>
        <v>0</v>
      </c>
      <c r="AD31" s="252"/>
      <c r="AE31" s="252"/>
      <c r="AF31" s="252"/>
      <c r="AG31" s="252"/>
      <c r="AH31" s="252"/>
      <c r="AI31" s="252"/>
      <c r="AJ31" s="250"/>
      <c r="AK31" s="246" t="str">
        <f>IF($G$31="","",IF(ISBLANK($L$31)=TRUE,"","円"))</f>
        <v/>
      </c>
      <c r="AL31" s="249"/>
      <c r="AO31" s="23" t="str">
        <f ca="1">_xlfn.FORMULATEXT(G31)</f>
        <v>=IF(VLOOKUP($D$4,委託料一覧!A6:BR34,委託料一覧!AH3,FALSE)=0,"",VLOOKUP($D$4,委託料一覧!A6:BR34,委託料一覧!AH3,FALSE))</v>
      </c>
      <c r="AP31" s="23" t="str">
        <f t="shared" ca="1" si="3"/>
        <v>=VLOOKUP($D$4,委託料一覧!$A$6:$BR$34,委託料一覧!AI3,FALSE)</v>
      </c>
      <c r="AQ31" s="23"/>
      <c r="AR31" s="23"/>
      <c r="AS31" s="23"/>
    </row>
    <row r="32" spans="1:45" s="2" customFormat="1" ht="15" customHeight="1" x14ac:dyDescent="0.15">
      <c r="A32" s="131"/>
      <c r="B32" s="132"/>
      <c r="C32" s="132"/>
      <c r="D32" s="132"/>
      <c r="E32" s="132"/>
      <c r="F32" s="133"/>
      <c r="G32" s="236" t="str">
        <f>IF(VLOOKUP($D$4,委託料一覧!A6:BR34,委託料一覧!AJ3,FALSE)=0,"",VLOOKUP($D$4,委託料一覧!A6:BR34,委託料一覧!AJ3,FALSE))</f>
        <v/>
      </c>
      <c r="H32" s="237"/>
      <c r="I32" s="237"/>
      <c r="J32" s="237"/>
      <c r="K32" s="213"/>
      <c r="L32" s="238"/>
      <c r="M32" s="238"/>
      <c r="N32" s="238"/>
      <c r="O32" s="238"/>
      <c r="P32" s="239"/>
      <c r="Q32" s="213" t="str">
        <f>IF(ISBLANK($L$32)=TRUE,"","人")</f>
        <v/>
      </c>
      <c r="R32" s="214"/>
      <c r="S32" s="212">
        <f>VLOOKUP($D$4,委託料一覧!$A$6:$BR$34,委託料一覧!AK3,FALSE)</f>
        <v>0</v>
      </c>
      <c r="T32" s="240"/>
      <c r="U32" s="240"/>
      <c r="V32" s="240"/>
      <c r="W32" s="240"/>
      <c r="X32" s="240"/>
      <c r="Y32" s="240"/>
      <c r="Z32" s="240"/>
      <c r="AA32" s="213" t="str">
        <f>IF($S$32=0,"","円")</f>
        <v/>
      </c>
      <c r="AB32" s="214"/>
      <c r="AC32" s="211">
        <f t="shared" si="1"/>
        <v>0</v>
      </c>
      <c r="AD32" s="211"/>
      <c r="AE32" s="211"/>
      <c r="AF32" s="211"/>
      <c r="AG32" s="211"/>
      <c r="AH32" s="211"/>
      <c r="AI32" s="211"/>
      <c r="AJ32" s="212"/>
      <c r="AK32" s="213" t="str">
        <f>IF(ISBLANK($L$32)=TRUE,"","円")</f>
        <v/>
      </c>
      <c r="AL32" s="214"/>
      <c r="AO32" s="23" t="str">
        <f ca="1">_xlfn.FORMULATEXT(G32)</f>
        <v>=IF(VLOOKUP($D$4,委託料一覧!A6:BR34,委託料一覧!AJ3,FALSE)=0,"",VLOOKUP($D$4,委託料一覧!A6:BR34,委託料一覧!AJ3,FALSE))</v>
      </c>
      <c r="AP32" s="23" t="str">
        <f t="shared" ca="1" si="3"/>
        <v>=VLOOKUP($D$4,委託料一覧!$A$6:$BR$34,委託料一覧!AK3,FALSE)</v>
      </c>
      <c r="AQ32" s="23"/>
      <c r="AR32" s="23"/>
      <c r="AS32" s="23"/>
    </row>
    <row r="33" spans="1:45" s="2" customFormat="1" ht="15" customHeight="1" x14ac:dyDescent="0.15">
      <c r="A33" s="119" t="s">
        <v>39</v>
      </c>
      <c r="B33" s="120"/>
      <c r="C33" s="120"/>
      <c r="D33" s="120"/>
      <c r="E33" s="120"/>
      <c r="F33" s="121"/>
      <c r="G33" s="281" t="str">
        <f>IF(VLOOKUP($D$4,委託料一覧!A6:BR34,委託料一覧!AL3,FALSE)=0,"",VLOOKUP($D$4,委託料一覧!A6:BR34,委託料一覧!AL3,FALSE))</f>
        <v/>
      </c>
      <c r="H33" s="282"/>
      <c r="I33" s="282"/>
      <c r="J33" s="282"/>
      <c r="K33" s="283"/>
      <c r="L33" s="247"/>
      <c r="M33" s="247"/>
      <c r="N33" s="247"/>
      <c r="O33" s="247"/>
      <c r="P33" s="248"/>
      <c r="Q33" s="246" t="str">
        <f>IF($G$33="","",IF(ISBLANK($L$33)=TRUE,"","人"))</f>
        <v/>
      </c>
      <c r="R33" s="249"/>
      <c r="S33" s="250">
        <f>VLOOKUP($D$4,委託料一覧!$A$6:$BR$34,委託料一覧!AM3,FALSE)</f>
        <v>0</v>
      </c>
      <c r="T33" s="251"/>
      <c r="U33" s="251"/>
      <c r="V33" s="251"/>
      <c r="W33" s="251"/>
      <c r="X33" s="251"/>
      <c r="Y33" s="251"/>
      <c r="Z33" s="251"/>
      <c r="AA33" s="246" t="str">
        <f>IF($S$33=0,"","円")</f>
        <v/>
      </c>
      <c r="AB33" s="249"/>
      <c r="AC33" s="252">
        <f t="shared" si="1"/>
        <v>0</v>
      </c>
      <c r="AD33" s="252"/>
      <c r="AE33" s="252"/>
      <c r="AF33" s="252"/>
      <c r="AG33" s="252"/>
      <c r="AH33" s="252"/>
      <c r="AI33" s="252"/>
      <c r="AJ33" s="250"/>
      <c r="AK33" s="246" t="str">
        <f>IF($G$33="","",IF(ISBLANK($L$33)=TRUE,"","円"))</f>
        <v/>
      </c>
      <c r="AL33" s="249"/>
      <c r="AO33" s="23" t="str">
        <f ca="1">_xlfn.FORMULATEXT(G33)</f>
        <v>=IF(VLOOKUP($D$4,委託料一覧!A6:BR34,委託料一覧!AL3,FALSE)=0,"",VLOOKUP($D$4,委託料一覧!A6:BR34,委託料一覧!AL3,FALSE))</v>
      </c>
      <c r="AP33" s="23" t="str">
        <f t="shared" ca="1" si="3"/>
        <v>=VLOOKUP($D$4,委託料一覧!$A$6:$BR$34,委託料一覧!AM3,FALSE)</v>
      </c>
      <c r="AQ33" s="23"/>
      <c r="AR33" s="23"/>
      <c r="AS33" s="23"/>
    </row>
    <row r="34" spans="1:45" s="2" customFormat="1" ht="15" customHeight="1" x14ac:dyDescent="0.15">
      <c r="A34" s="122"/>
      <c r="B34" s="123"/>
      <c r="C34" s="123"/>
      <c r="D34" s="123"/>
      <c r="E34" s="123"/>
      <c r="F34" s="124"/>
      <c r="G34" s="284" t="str">
        <f>IF(VLOOKUP($D$4,委託料一覧!A6:BR34,委託料一覧!AN3,FALSE)=0,"",VLOOKUP($D$4,委託料一覧!A6:BR34,委託料一覧!AN3,FALSE))</f>
        <v/>
      </c>
      <c r="H34" s="285"/>
      <c r="I34" s="285"/>
      <c r="J34" s="285"/>
      <c r="K34" s="286"/>
      <c r="L34" s="238"/>
      <c r="M34" s="238"/>
      <c r="N34" s="238"/>
      <c r="O34" s="238"/>
      <c r="P34" s="239"/>
      <c r="Q34" s="213" t="str">
        <f>IF(ISBLANK($L$34)=TRUE,"","人")</f>
        <v/>
      </c>
      <c r="R34" s="214"/>
      <c r="S34" s="212">
        <f>VLOOKUP($D$4,委託料一覧!$A$6:$BR$34,委託料一覧!AO3,FALSE)</f>
        <v>0</v>
      </c>
      <c r="T34" s="240"/>
      <c r="U34" s="240"/>
      <c r="V34" s="240"/>
      <c r="W34" s="240"/>
      <c r="X34" s="240"/>
      <c r="Y34" s="240"/>
      <c r="Z34" s="240"/>
      <c r="AA34" s="213" t="str">
        <f>IF($S$34=0,"","円")</f>
        <v/>
      </c>
      <c r="AB34" s="214"/>
      <c r="AC34" s="211">
        <f t="shared" si="1"/>
        <v>0</v>
      </c>
      <c r="AD34" s="211"/>
      <c r="AE34" s="211"/>
      <c r="AF34" s="211"/>
      <c r="AG34" s="211"/>
      <c r="AH34" s="211"/>
      <c r="AI34" s="211"/>
      <c r="AJ34" s="212"/>
      <c r="AK34" s="213" t="str">
        <f>IF(ISBLANK($L$34)=TRUE,"","円")</f>
        <v/>
      </c>
      <c r="AL34" s="214"/>
      <c r="AO34" s="23" t="str">
        <f ca="1">_xlfn.FORMULATEXT(G34)</f>
        <v>=IF(VLOOKUP($D$4,委託料一覧!A6:BR34,委託料一覧!AN3,FALSE)=0,"",VLOOKUP($D$4,委託料一覧!A6:BR34,委託料一覧!AN3,FALSE))</v>
      </c>
      <c r="AP34" s="23" t="str">
        <f t="shared" ca="1" si="3"/>
        <v>=VLOOKUP($D$4,委託料一覧!$A$6:$BR$34,委託料一覧!AO3,FALSE)</v>
      </c>
      <c r="AQ34" s="23"/>
      <c r="AR34" s="23"/>
      <c r="AS34" s="23"/>
    </row>
    <row r="35" spans="1:45" s="2" customFormat="1" ht="15" customHeight="1" x14ac:dyDescent="0.15">
      <c r="A35" s="142" t="s">
        <v>23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225"/>
      <c r="M35" s="225"/>
      <c r="N35" s="225"/>
      <c r="O35" s="225"/>
      <c r="P35" s="148"/>
      <c r="Q35" s="183" t="str">
        <f>IF(ISBLANK($L$35)=TRUE,"","人")</f>
        <v/>
      </c>
      <c r="R35" s="226"/>
      <c r="S35" s="227">
        <f>VLOOKUP($D$4,委託料一覧!$A$6:$BR$34,委託料一覧!AP3,FALSE)</f>
        <v>0</v>
      </c>
      <c r="T35" s="228"/>
      <c r="U35" s="228"/>
      <c r="V35" s="228"/>
      <c r="W35" s="228"/>
      <c r="X35" s="228"/>
      <c r="Y35" s="228"/>
      <c r="Z35" s="228"/>
      <c r="AA35" s="183" t="str">
        <f>IF($S$35=0,"","円")</f>
        <v/>
      </c>
      <c r="AB35" s="226"/>
      <c r="AC35" s="229">
        <f t="shared" si="1"/>
        <v>0</v>
      </c>
      <c r="AD35" s="229"/>
      <c r="AE35" s="229"/>
      <c r="AF35" s="229"/>
      <c r="AG35" s="229"/>
      <c r="AH35" s="229"/>
      <c r="AI35" s="229"/>
      <c r="AJ35" s="227"/>
      <c r="AK35" s="183" t="str">
        <f>IF(ISBLANK($L$35)=TRUE,"","円")</f>
        <v/>
      </c>
      <c r="AL35" s="226"/>
      <c r="AO35" s="23"/>
      <c r="AP35" s="23" t="str">
        <f t="shared" ca="1" si="3"/>
        <v>=VLOOKUP($D$4,委託料一覧!$A$6:$BR$34,委託料一覧!AP3,FALSE)</v>
      </c>
      <c r="AQ35" s="23"/>
      <c r="AR35" s="23"/>
      <c r="AS35" s="23"/>
    </row>
    <row r="36" spans="1:45" s="2" customFormat="1" ht="15" customHeight="1" x14ac:dyDescent="0.15">
      <c r="A36" s="142" t="s">
        <v>10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225"/>
      <c r="M36" s="225"/>
      <c r="N36" s="225"/>
      <c r="O36" s="225"/>
      <c r="P36" s="148"/>
      <c r="Q36" s="183" t="str">
        <f>IF(ISBLANK($L$36)=TRUE,"","人")</f>
        <v/>
      </c>
      <c r="R36" s="226"/>
      <c r="S36" s="227">
        <f>VLOOKUP($D$4,委託料一覧!$A$6:$BR$34,委託料一覧!AQ3,FALSE)</f>
        <v>0</v>
      </c>
      <c r="T36" s="228"/>
      <c r="U36" s="228"/>
      <c r="V36" s="228"/>
      <c r="W36" s="228"/>
      <c r="X36" s="228"/>
      <c r="Y36" s="228"/>
      <c r="Z36" s="228"/>
      <c r="AA36" s="183" t="str">
        <f>IF($S$36=0,"","円")</f>
        <v/>
      </c>
      <c r="AB36" s="226"/>
      <c r="AC36" s="229">
        <f t="shared" si="1"/>
        <v>0</v>
      </c>
      <c r="AD36" s="229"/>
      <c r="AE36" s="229"/>
      <c r="AF36" s="229"/>
      <c r="AG36" s="229"/>
      <c r="AH36" s="229"/>
      <c r="AI36" s="229"/>
      <c r="AJ36" s="227"/>
      <c r="AK36" s="183" t="str">
        <f>IF(ISBLANK($L$36)=TRUE,"","円")</f>
        <v/>
      </c>
      <c r="AL36" s="226"/>
      <c r="AO36" s="23"/>
      <c r="AP36" s="23" t="str">
        <f t="shared" ca="1" si="3"/>
        <v>=VLOOKUP($D$4,委託料一覧!$A$6:$BR$34,委託料一覧!AQ3,FALSE)</v>
      </c>
      <c r="AQ36" s="23"/>
      <c r="AR36" s="23"/>
      <c r="AS36" s="23"/>
    </row>
    <row r="37" spans="1:45" s="2" customFormat="1" ht="15" customHeight="1" x14ac:dyDescent="0.15">
      <c r="A37" s="244" t="s">
        <v>27</v>
      </c>
      <c r="B37" s="245"/>
      <c r="C37" s="245"/>
      <c r="D37" s="245"/>
      <c r="E37" s="245"/>
      <c r="F37" s="246"/>
      <c r="G37" s="171"/>
      <c r="H37" s="171"/>
      <c r="I37" s="171"/>
      <c r="J37" s="171"/>
      <c r="K37" s="171"/>
      <c r="L37" s="168"/>
      <c r="M37" s="168"/>
      <c r="N37" s="168"/>
      <c r="O37" s="168"/>
      <c r="P37" s="169"/>
      <c r="Q37" s="170" t="str">
        <f>IF(ISBLANK($L$37)=TRUE,"","人")</f>
        <v/>
      </c>
      <c r="R37" s="171"/>
      <c r="S37" s="172">
        <f>VLOOKUP($D$4,委託料一覧!$A$6:$BR$34,委託料一覧!AR3,FALSE)</f>
        <v>0</v>
      </c>
      <c r="T37" s="173"/>
      <c r="U37" s="173"/>
      <c r="V37" s="173"/>
      <c r="W37" s="173"/>
      <c r="X37" s="173"/>
      <c r="Y37" s="173"/>
      <c r="Z37" s="173"/>
      <c r="AA37" s="170" t="str">
        <f>IF($S$37=0,"","円")</f>
        <v/>
      </c>
      <c r="AB37" s="171"/>
      <c r="AC37" s="252">
        <f t="shared" si="1"/>
        <v>0</v>
      </c>
      <c r="AD37" s="252"/>
      <c r="AE37" s="252"/>
      <c r="AF37" s="252"/>
      <c r="AG37" s="252"/>
      <c r="AH37" s="252"/>
      <c r="AI37" s="252"/>
      <c r="AJ37" s="250"/>
      <c r="AK37" s="246" t="str">
        <f>IF(ISBLANK($L$37)=TRUE,"","円")</f>
        <v/>
      </c>
      <c r="AL37" s="249"/>
      <c r="AO37" s="23"/>
      <c r="AP37" s="23" t="str">
        <f t="shared" ca="1" si="3"/>
        <v>=VLOOKUP($D$4,委託料一覧!$A$6:$BR$34,委託料一覧!AR3,FALSE)</v>
      </c>
      <c r="AQ37" s="23"/>
      <c r="AR37" s="23"/>
      <c r="AS37" s="23"/>
    </row>
    <row r="38" spans="1:45" s="2" customFormat="1" ht="15" customHeight="1" x14ac:dyDescent="0.15">
      <c r="A38" s="260"/>
      <c r="B38" s="261"/>
      <c r="C38" s="261"/>
      <c r="D38" s="261"/>
      <c r="E38" s="261"/>
      <c r="F38" s="262"/>
      <c r="G38" s="272" t="str">
        <f>委託料一覧!AS5</f>
        <v>15価</v>
      </c>
      <c r="H38" s="273"/>
      <c r="I38" s="273"/>
      <c r="J38" s="273"/>
      <c r="K38" s="273"/>
      <c r="L38" s="274"/>
      <c r="M38" s="275"/>
      <c r="N38" s="275"/>
      <c r="O38" s="275"/>
      <c r="P38" s="275"/>
      <c r="Q38" s="147" t="str">
        <f>IF(ISBLANK($L$38)=TRUE,"","人")</f>
        <v/>
      </c>
      <c r="R38" s="273"/>
      <c r="S38" s="276">
        <f>VLOOKUP($D$4,委託料一覧!$A$6:$BR$34,委託料一覧!AS3,FALSE)</f>
        <v>0</v>
      </c>
      <c r="T38" s="277"/>
      <c r="U38" s="277"/>
      <c r="V38" s="277"/>
      <c r="W38" s="277"/>
      <c r="X38" s="277"/>
      <c r="Y38" s="277"/>
      <c r="Z38" s="277"/>
      <c r="AA38" s="147" t="str">
        <f>IF($S$38=0,"","円")</f>
        <v/>
      </c>
      <c r="AB38" s="273"/>
      <c r="AC38" s="278">
        <f t="shared" si="1"/>
        <v>0</v>
      </c>
      <c r="AD38" s="278"/>
      <c r="AE38" s="278"/>
      <c r="AF38" s="278"/>
      <c r="AG38" s="278"/>
      <c r="AH38" s="278"/>
      <c r="AI38" s="278"/>
      <c r="AJ38" s="279"/>
      <c r="AK38" s="280" t="str">
        <f>IF(ISBLANK($L$38)=TRUE,"","円")</f>
        <v/>
      </c>
      <c r="AL38" s="259"/>
      <c r="AO38" s="23"/>
      <c r="AP38" s="23" t="str">
        <f t="shared" ca="1" si="3"/>
        <v>=VLOOKUP($D$4,委託料一覧!$A$6:$BR$34,委託料一覧!AS3,FALSE)</v>
      </c>
      <c r="AQ38" s="23"/>
      <c r="AR38" s="23"/>
      <c r="AS38" s="23"/>
    </row>
    <row r="39" spans="1:45" s="2" customFormat="1" ht="15" customHeight="1" x14ac:dyDescent="0.15">
      <c r="A39" s="236"/>
      <c r="B39" s="237"/>
      <c r="C39" s="237"/>
      <c r="D39" s="237"/>
      <c r="E39" s="237"/>
      <c r="F39" s="213"/>
      <c r="G39" s="263" t="str">
        <f>委託料一覧!AT5</f>
        <v>20価</v>
      </c>
      <c r="H39" s="264"/>
      <c r="I39" s="264"/>
      <c r="J39" s="264"/>
      <c r="K39" s="265"/>
      <c r="L39" s="266"/>
      <c r="M39" s="267"/>
      <c r="N39" s="267"/>
      <c r="O39" s="267"/>
      <c r="P39" s="267"/>
      <c r="Q39" s="237" t="str">
        <f>IF(ISBLANK($L$39)=TRUE,"","人")</f>
        <v/>
      </c>
      <c r="R39" s="213"/>
      <c r="S39" s="268">
        <f>VLOOKUP($D$4,委託料一覧!$A$6:$BS$34,委託料一覧!AT3,FALSE)</f>
        <v>0</v>
      </c>
      <c r="T39" s="269"/>
      <c r="U39" s="269"/>
      <c r="V39" s="269"/>
      <c r="W39" s="269"/>
      <c r="X39" s="269"/>
      <c r="Y39" s="269"/>
      <c r="Z39" s="269"/>
      <c r="AA39" s="237" t="str">
        <f>IF($S$39=0,"","円")</f>
        <v/>
      </c>
      <c r="AB39" s="213"/>
      <c r="AC39" s="270">
        <f>L39*S39</f>
        <v>0</v>
      </c>
      <c r="AD39" s="240"/>
      <c r="AE39" s="240"/>
      <c r="AF39" s="240"/>
      <c r="AG39" s="240"/>
      <c r="AH39" s="240"/>
      <c r="AI39" s="240"/>
      <c r="AJ39" s="240"/>
      <c r="AK39" s="271" t="str">
        <f>IF(ISBLANK($L$39)=TRUE,"","円")</f>
        <v/>
      </c>
      <c r="AL39" s="241"/>
      <c r="AO39" s="23"/>
      <c r="AP39" s="23" t="str">
        <f t="shared" ca="1" si="3"/>
        <v>=VLOOKUP($D$4,委託料一覧!$A$6:$BS$34,委託料一覧!AT3,FALSE)</v>
      </c>
      <c r="AQ39" s="23"/>
      <c r="AR39" s="23"/>
      <c r="AS39" s="23"/>
    </row>
    <row r="40" spans="1:45" s="2" customFormat="1" ht="15" customHeight="1" x14ac:dyDescent="0.15">
      <c r="A40" s="134" t="s">
        <v>114</v>
      </c>
      <c r="B40" s="134"/>
      <c r="C40" s="134"/>
      <c r="D40" s="134"/>
      <c r="E40" s="134"/>
      <c r="F40" s="134"/>
      <c r="G40" s="244" t="str">
        <f>委託料一覧!AU5</f>
        <v>２価</v>
      </c>
      <c r="H40" s="245"/>
      <c r="I40" s="245"/>
      <c r="J40" s="245"/>
      <c r="K40" s="246"/>
      <c r="L40" s="247"/>
      <c r="M40" s="247"/>
      <c r="N40" s="247"/>
      <c r="O40" s="247"/>
      <c r="P40" s="248"/>
      <c r="Q40" s="246" t="str">
        <f>IF(ISBLANK($L$40)=TRUE,"","人")</f>
        <v/>
      </c>
      <c r="R40" s="249"/>
      <c r="S40" s="250">
        <f>VLOOKUP($D$4,委託料一覧!$A$6:$BS$34,委託料一覧!AU3,FALSE)</f>
        <v>0</v>
      </c>
      <c r="T40" s="251"/>
      <c r="U40" s="251"/>
      <c r="V40" s="251"/>
      <c r="W40" s="251"/>
      <c r="X40" s="251"/>
      <c r="Y40" s="251"/>
      <c r="Z40" s="251"/>
      <c r="AA40" s="246" t="str">
        <f>IF($S$40=0,"","円")</f>
        <v/>
      </c>
      <c r="AB40" s="249"/>
      <c r="AC40" s="252">
        <f t="shared" si="1"/>
        <v>0</v>
      </c>
      <c r="AD40" s="252"/>
      <c r="AE40" s="252"/>
      <c r="AF40" s="252"/>
      <c r="AG40" s="252"/>
      <c r="AH40" s="252"/>
      <c r="AI40" s="252"/>
      <c r="AJ40" s="250"/>
      <c r="AK40" s="246" t="str">
        <f>IF(ISBLANK($L$40)=TRUE,"","円")</f>
        <v/>
      </c>
      <c r="AL40" s="249"/>
      <c r="AO40" s="23"/>
      <c r="AP40" s="23" t="str">
        <f t="shared" ca="1" si="3"/>
        <v>=VLOOKUP($D$4,委託料一覧!$A$6:$BS$34,委託料一覧!AU3,FALSE)</v>
      </c>
      <c r="AQ40" s="23"/>
      <c r="AR40" s="23"/>
      <c r="AS40" s="23"/>
    </row>
    <row r="41" spans="1:45" s="2" customFormat="1" ht="15" customHeight="1" x14ac:dyDescent="0.15">
      <c r="A41" s="134"/>
      <c r="B41" s="134"/>
      <c r="C41" s="134"/>
      <c r="D41" s="134"/>
      <c r="E41" s="134"/>
      <c r="F41" s="135"/>
      <c r="G41" s="145" t="str">
        <f>委託料一覧!AV5</f>
        <v>４価</v>
      </c>
      <c r="H41" s="146"/>
      <c r="I41" s="146"/>
      <c r="J41" s="146"/>
      <c r="K41" s="147"/>
      <c r="L41" s="253"/>
      <c r="M41" s="254"/>
      <c r="N41" s="254"/>
      <c r="O41" s="254"/>
      <c r="P41" s="254"/>
      <c r="Q41" s="147" t="str">
        <f>IF(ISBLANK($L$41)=TRUE,"","人")</f>
        <v/>
      </c>
      <c r="R41" s="255"/>
      <c r="S41" s="256">
        <f>VLOOKUP($D$4,委託料一覧!$A$6:$BS$34,委託料一覧!AV3,FALSE)</f>
        <v>0</v>
      </c>
      <c r="T41" s="257"/>
      <c r="U41" s="257"/>
      <c r="V41" s="257"/>
      <c r="W41" s="257"/>
      <c r="X41" s="257"/>
      <c r="Y41" s="257"/>
      <c r="Z41" s="257"/>
      <c r="AA41" s="147" t="str">
        <f>IF($S$41=0,"","円")</f>
        <v/>
      </c>
      <c r="AB41" s="255"/>
      <c r="AC41" s="258">
        <f t="shared" si="1"/>
        <v>0</v>
      </c>
      <c r="AD41" s="258"/>
      <c r="AE41" s="258"/>
      <c r="AF41" s="258"/>
      <c r="AG41" s="258"/>
      <c r="AH41" s="258"/>
      <c r="AI41" s="258"/>
      <c r="AJ41" s="256"/>
      <c r="AK41" s="147" t="str">
        <f>IF(ISBLANK($L$41)=TRUE,"","円")</f>
        <v/>
      </c>
      <c r="AL41" s="259"/>
      <c r="AO41" s="23"/>
      <c r="AP41" s="23" t="str">
        <f t="shared" ca="1" si="3"/>
        <v>=VLOOKUP($D$4,委託料一覧!$A$6:$BS$34,委託料一覧!AV3,FALSE)</v>
      </c>
      <c r="AQ41" s="23"/>
      <c r="AR41" s="23"/>
      <c r="AS41" s="23"/>
    </row>
    <row r="42" spans="1:45" s="2" customFormat="1" ht="15" customHeight="1" x14ac:dyDescent="0.15">
      <c r="A42" s="134"/>
      <c r="B42" s="134"/>
      <c r="C42" s="134"/>
      <c r="D42" s="134"/>
      <c r="E42" s="134"/>
      <c r="F42" s="134"/>
      <c r="G42" s="236" t="str">
        <f>委託料一覧!AW5</f>
        <v>９価</v>
      </c>
      <c r="H42" s="237"/>
      <c r="I42" s="237"/>
      <c r="J42" s="237"/>
      <c r="K42" s="213"/>
      <c r="L42" s="239"/>
      <c r="M42" s="243"/>
      <c r="N42" s="243"/>
      <c r="O42" s="243"/>
      <c r="P42" s="243"/>
      <c r="Q42" s="213" t="str">
        <f>IF(ISBLANK($L$42)=TRUE,"","人")</f>
        <v/>
      </c>
      <c r="R42" s="214"/>
      <c r="S42" s="212">
        <f>VLOOKUP($D$4,委託料一覧!$A$6:$BS$34,委託料一覧!AW3,FALSE)</f>
        <v>0</v>
      </c>
      <c r="T42" s="240"/>
      <c r="U42" s="240"/>
      <c r="V42" s="240"/>
      <c r="W42" s="240"/>
      <c r="X42" s="240"/>
      <c r="Y42" s="240"/>
      <c r="Z42" s="240"/>
      <c r="AA42" s="213" t="str">
        <f>IF($S$42=0,"","円")</f>
        <v/>
      </c>
      <c r="AB42" s="214"/>
      <c r="AC42" s="211">
        <f t="shared" si="1"/>
        <v>0</v>
      </c>
      <c r="AD42" s="211"/>
      <c r="AE42" s="211"/>
      <c r="AF42" s="211"/>
      <c r="AG42" s="211"/>
      <c r="AH42" s="211"/>
      <c r="AI42" s="211"/>
      <c r="AJ42" s="212"/>
      <c r="AK42" s="213" t="str">
        <f>IF(ISBLANK($L$42)=TRUE,"","円")</f>
        <v/>
      </c>
      <c r="AL42" s="214"/>
      <c r="AO42" s="23"/>
      <c r="AP42" s="23" t="str">
        <f t="shared" ca="1" si="3"/>
        <v>=VLOOKUP($D$4,委託料一覧!$A$6:$BS$34,委託料一覧!AW3,FALSE)</v>
      </c>
      <c r="AQ42" s="23"/>
      <c r="AR42" s="23"/>
      <c r="AS42" s="23"/>
    </row>
    <row r="43" spans="1:45" s="2" customFormat="1" ht="15" customHeight="1" x14ac:dyDescent="0.15">
      <c r="A43" s="142" t="s">
        <v>52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4"/>
      <c r="L43" s="225"/>
      <c r="M43" s="225"/>
      <c r="N43" s="225"/>
      <c r="O43" s="225"/>
      <c r="P43" s="148"/>
      <c r="Q43" s="183" t="str">
        <f>IF(ISBLANK($L$43)=TRUE,"","人")</f>
        <v/>
      </c>
      <c r="R43" s="226"/>
      <c r="S43" s="227">
        <f>VLOOKUP($D$4,委託料一覧!$A$6:$BS$34,委託料一覧!AX3,FALSE)</f>
        <v>0</v>
      </c>
      <c r="T43" s="228"/>
      <c r="U43" s="228"/>
      <c r="V43" s="228"/>
      <c r="W43" s="228"/>
      <c r="X43" s="228"/>
      <c r="Y43" s="228"/>
      <c r="Z43" s="228"/>
      <c r="AA43" s="183" t="str">
        <f>IF($S$43=0,"","円")</f>
        <v/>
      </c>
      <c r="AB43" s="226"/>
      <c r="AC43" s="229">
        <f t="shared" si="1"/>
        <v>0</v>
      </c>
      <c r="AD43" s="229"/>
      <c r="AE43" s="229"/>
      <c r="AF43" s="229"/>
      <c r="AG43" s="229"/>
      <c r="AH43" s="229"/>
      <c r="AI43" s="229"/>
      <c r="AJ43" s="227"/>
      <c r="AK43" s="183" t="str">
        <f>IF(ISBLANK($L$43)=TRUE,"","円")</f>
        <v/>
      </c>
      <c r="AL43" s="226"/>
      <c r="AO43" s="23"/>
      <c r="AP43" s="23" t="str">
        <f t="shared" ca="1" si="3"/>
        <v>=VLOOKUP($D$4,委託料一覧!$A$6:$BS$34,委託料一覧!AX3,FALSE)</v>
      </c>
      <c r="AQ43" s="23"/>
      <c r="AR43" s="23"/>
      <c r="AS43" s="23"/>
    </row>
    <row r="44" spans="1:45" s="2" customFormat="1" ht="15" customHeight="1" x14ac:dyDescent="0.15">
      <c r="A44" s="119" t="s">
        <v>72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7"/>
      <c r="L44" s="225"/>
      <c r="M44" s="225"/>
      <c r="N44" s="225"/>
      <c r="O44" s="225"/>
      <c r="P44" s="148"/>
      <c r="Q44" s="183" t="str">
        <f>IF(ISBLANK($L$44)=TRUE,"","人")</f>
        <v/>
      </c>
      <c r="R44" s="226"/>
      <c r="S44" s="227">
        <f>VLOOKUP($D$4,委託料一覧!$A$6:$BS$34,委託料一覧!AY3,FALSE)</f>
        <v>0</v>
      </c>
      <c r="T44" s="228"/>
      <c r="U44" s="228"/>
      <c r="V44" s="228"/>
      <c r="W44" s="228"/>
      <c r="X44" s="228"/>
      <c r="Y44" s="228"/>
      <c r="Z44" s="228"/>
      <c r="AA44" s="183" t="str">
        <f>IF($S$44=0,"","円")</f>
        <v/>
      </c>
      <c r="AB44" s="226"/>
      <c r="AC44" s="229">
        <f t="shared" si="1"/>
        <v>0</v>
      </c>
      <c r="AD44" s="229"/>
      <c r="AE44" s="229"/>
      <c r="AF44" s="229"/>
      <c r="AG44" s="229"/>
      <c r="AH44" s="229"/>
      <c r="AI44" s="229"/>
      <c r="AJ44" s="227"/>
      <c r="AK44" s="183" t="str">
        <f>IF(ISBLANK($L$44)=TRUE,"","円")</f>
        <v/>
      </c>
      <c r="AL44" s="226"/>
      <c r="AO44" s="23"/>
      <c r="AP44" s="23" t="str">
        <f t="shared" ca="1" si="3"/>
        <v>=VLOOKUP($D$4,委託料一覧!$A$6:$BS$34,委託料一覧!AY3,FALSE)</v>
      </c>
      <c r="AQ44" s="23"/>
      <c r="AR44" s="23"/>
      <c r="AS44" s="23"/>
    </row>
    <row r="45" spans="1:45" s="2" customFormat="1" ht="15" customHeight="1" x14ac:dyDescent="0.15">
      <c r="A45" s="119" t="s">
        <v>41</v>
      </c>
      <c r="B45" s="120"/>
      <c r="C45" s="120"/>
      <c r="D45" s="120"/>
      <c r="E45" s="120"/>
      <c r="F45" s="121"/>
      <c r="G45" s="139" t="str">
        <f>委託料一覧!AZ5</f>
        <v>1価</v>
      </c>
      <c r="H45" s="140"/>
      <c r="I45" s="140"/>
      <c r="J45" s="140"/>
      <c r="K45" s="141"/>
      <c r="L45" s="230"/>
      <c r="M45" s="230"/>
      <c r="N45" s="230"/>
      <c r="O45" s="230"/>
      <c r="P45" s="231"/>
      <c r="Q45" s="141" t="str">
        <f>IF(ISBLANK($L$45)=TRUE,"","人")</f>
        <v/>
      </c>
      <c r="R45" s="232"/>
      <c r="S45" s="233">
        <f>VLOOKUP($D$4,委託料一覧!$A$6:$BS$34,委託料一覧!AZ3,FALSE)</f>
        <v>0</v>
      </c>
      <c r="T45" s="234"/>
      <c r="U45" s="234"/>
      <c r="V45" s="234"/>
      <c r="W45" s="234"/>
      <c r="X45" s="234"/>
      <c r="Y45" s="234"/>
      <c r="Z45" s="234"/>
      <c r="AA45" s="141" t="str">
        <f>IF($S$45=0,"","円")</f>
        <v/>
      </c>
      <c r="AB45" s="232"/>
      <c r="AC45" s="235">
        <f t="shared" si="1"/>
        <v>0</v>
      </c>
      <c r="AD45" s="235"/>
      <c r="AE45" s="235"/>
      <c r="AF45" s="235"/>
      <c r="AG45" s="235"/>
      <c r="AH45" s="235"/>
      <c r="AI45" s="235"/>
      <c r="AJ45" s="233"/>
      <c r="AK45" s="170" t="str">
        <f>IF(ISBLANK($L$45)=TRUE,"","円")</f>
        <v/>
      </c>
      <c r="AL45" s="175"/>
      <c r="AO45" s="23"/>
      <c r="AP45" s="23" t="str">
        <f t="shared" ca="1" si="3"/>
        <v>=VLOOKUP($D$4,委託料一覧!$A$6:$BS$34,委託料一覧!AZ3,FALSE)</v>
      </c>
      <c r="AQ45" s="23"/>
      <c r="AR45" s="23"/>
      <c r="AS45" s="23"/>
    </row>
    <row r="46" spans="1:45" s="2" customFormat="1" ht="15" customHeight="1" x14ac:dyDescent="0.15">
      <c r="A46" s="122"/>
      <c r="B46" s="123"/>
      <c r="C46" s="123"/>
      <c r="D46" s="123"/>
      <c r="E46" s="123"/>
      <c r="F46" s="124"/>
      <c r="G46" s="236" t="str">
        <f>委託料一覧!BA5</f>
        <v>5価</v>
      </c>
      <c r="H46" s="237"/>
      <c r="I46" s="237"/>
      <c r="J46" s="237"/>
      <c r="K46" s="213"/>
      <c r="L46" s="238"/>
      <c r="M46" s="238"/>
      <c r="N46" s="238"/>
      <c r="O46" s="238"/>
      <c r="P46" s="239"/>
      <c r="Q46" s="213" t="str">
        <f>IF(ISBLANK($L$46)=TRUE,"","人")</f>
        <v/>
      </c>
      <c r="R46" s="214"/>
      <c r="S46" s="212">
        <f>VLOOKUP($D$4,委託料一覧!$A$6:$BS$34,委託料一覧!BA3,FALSE)</f>
        <v>0</v>
      </c>
      <c r="T46" s="240"/>
      <c r="U46" s="240"/>
      <c r="V46" s="240"/>
      <c r="W46" s="240"/>
      <c r="X46" s="240"/>
      <c r="Y46" s="240"/>
      <c r="Z46" s="240"/>
      <c r="AA46" s="213" t="str">
        <f>IF($S$46=0,"","円")</f>
        <v/>
      </c>
      <c r="AB46" s="214"/>
      <c r="AC46" s="211">
        <f t="shared" si="1"/>
        <v>0</v>
      </c>
      <c r="AD46" s="211"/>
      <c r="AE46" s="211"/>
      <c r="AF46" s="211"/>
      <c r="AG46" s="211"/>
      <c r="AH46" s="211"/>
      <c r="AI46" s="211"/>
      <c r="AJ46" s="212"/>
      <c r="AK46" s="241" t="str">
        <f>IF(ISBLANK($L$46)=TRUE,"","円")</f>
        <v/>
      </c>
      <c r="AL46" s="242"/>
      <c r="AO46" s="23"/>
      <c r="AP46" s="23" t="str">
        <f t="shared" ca="1" si="3"/>
        <v>=VLOOKUP($D$4,委託料一覧!$A$6:$BS$34,委託料一覧!BA3,FALSE)</v>
      </c>
      <c r="AQ46" s="23"/>
      <c r="AR46" s="23"/>
      <c r="AS46" s="23"/>
    </row>
    <row r="47" spans="1:45" s="2" customFormat="1" ht="15" customHeight="1" x14ac:dyDescent="0.15">
      <c r="A47" s="119" t="s">
        <v>15</v>
      </c>
      <c r="B47" s="120"/>
      <c r="C47" s="120"/>
      <c r="D47" s="120"/>
      <c r="E47" s="120"/>
      <c r="F47" s="121"/>
      <c r="G47" s="165" t="str">
        <f>IF(VLOOKUP($D$4,委託料一覧!A6:BS34,委託料一覧!BN3,FALSE)=0,"",VLOOKUP($D$4,委託料一覧!A6:BS34,委託料一覧!BN3,FALSE))</f>
        <v/>
      </c>
      <c r="H47" s="166"/>
      <c r="I47" s="166"/>
      <c r="J47" s="166"/>
      <c r="K47" s="167"/>
      <c r="L47" s="168"/>
      <c r="M47" s="168"/>
      <c r="N47" s="168"/>
      <c r="O47" s="168"/>
      <c r="P47" s="169"/>
      <c r="Q47" s="170" t="str">
        <f>IF(G47="","",IF(ISBLANK(L47)=TRUE,"","人"))</f>
        <v/>
      </c>
      <c r="R47" s="171"/>
      <c r="S47" s="172">
        <f>VLOOKUP(D4,委託料一覧!A6:BS34,委託料一覧!BO3,FALSE)</f>
        <v>0</v>
      </c>
      <c r="T47" s="173"/>
      <c r="U47" s="173"/>
      <c r="V47" s="173"/>
      <c r="W47" s="173"/>
      <c r="X47" s="173"/>
      <c r="Y47" s="173"/>
      <c r="Z47" s="173"/>
      <c r="AA47" s="170" t="str">
        <f>IF(S47=0,"","円")</f>
        <v/>
      </c>
      <c r="AB47" s="171"/>
      <c r="AC47" s="174">
        <f t="shared" si="1"/>
        <v>0</v>
      </c>
      <c r="AD47" s="174"/>
      <c r="AE47" s="174"/>
      <c r="AF47" s="174"/>
      <c r="AG47" s="174"/>
      <c r="AH47" s="174"/>
      <c r="AI47" s="174"/>
      <c r="AJ47" s="172"/>
      <c r="AK47" s="170" t="str">
        <f>IF(ISBLANK($L$47)=TRUE,"","円")</f>
        <v/>
      </c>
      <c r="AL47" s="175"/>
      <c r="AO47" s="23" t="str">
        <f ca="1">_xlfn.FORMULATEXT(G47)</f>
        <v>=IF(VLOOKUP($D$4,委託料一覧!A6:BS34,委託料一覧!BN3,FALSE)=0,"",VLOOKUP($D$4,委託料一覧!A6:BS34,委託料一覧!BN3,FALSE))</v>
      </c>
      <c r="AP47" s="23" t="str">
        <f ca="1">_xlfn.FORMULATEXT(S47)</f>
        <v>=VLOOKUP(D4,委託料一覧!A6:BS34,委託料一覧!BO3,FALSE)</v>
      </c>
      <c r="AQ47" s="23"/>
      <c r="AR47" s="23"/>
      <c r="AS47" s="23"/>
    </row>
    <row r="48" spans="1:45" s="2" customFormat="1" ht="15" customHeight="1" thickBot="1" x14ac:dyDescent="0.2">
      <c r="A48" s="122"/>
      <c r="B48" s="123"/>
      <c r="C48" s="123"/>
      <c r="D48" s="123"/>
      <c r="E48" s="123"/>
      <c r="F48" s="124"/>
      <c r="G48" s="151" t="str">
        <f>IF(VLOOKUP($D$4,委託料一覧!A6:BS34,委託料一覧!BP3,FALSE)=0,"",VLOOKUP($D$4,委託料一覧!A6:BS34,委託料一覧!BP3,FALSE))</f>
        <v/>
      </c>
      <c r="H48" s="152"/>
      <c r="I48" s="152"/>
      <c r="J48" s="152"/>
      <c r="K48" s="153"/>
      <c r="L48" s="198"/>
      <c r="M48" s="198"/>
      <c r="N48" s="198"/>
      <c r="O48" s="198"/>
      <c r="P48" s="199"/>
      <c r="Q48" s="200" t="str">
        <f>IF(G48="無し","",IF(ISBLANK(L48)=TRUE,"","人"))</f>
        <v/>
      </c>
      <c r="R48" s="201"/>
      <c r="S48" s="202">
        <f>VLOOKUP(D4,委託料一覧!A6:BS34,委託料一覧!BQ3,FALSE)</f>
        <v>0</v>
      </c>
      <c r="T48" s="203"/>
      <c r="U48" s="203"/>
      <c r="V48" s="203"/>
      <c r="W48" s="203"/>
      <c r="X48" s="203"/>
      <c r="Y48" s="203"/>
      <c r="Z48" s="203"/>
      <c r="AA48" s="204" t="str">
        <f>IF(S48=0,"","円")</f>
        <v/>
      </c>
      <c r="AB48" s="200"/>
      <c r="AC48" s="205">
        <f t="shared" si="1"/>
        <v>0</v>
      </c>
      <c r="AD48" s="205"/>
      <c r="AE48" s="205"/>
      <c r="AF48" s="205"/>
      <c r="AG48" s="205"/>
      <c r="AH48" s="205"/>
      <c r="AI48" s="205"/>
      <c r="AJ48" s="202"/>
      <c r="AK48" s="206" t="str">
        <f>IF(ISBLANK($L$48)=TRUE,"","円")</f>
        <v/>
      </c>
      <c r="AL48" s="207"/>
      <c r="AO48" s="23" t="str">
        <f ca="1">_xlfn.FORMULATEXT(G48)</f>
        <v>=IF(VLOOKUP($D$4,委託料一覧!A6:BS34,委託料一覧!BP3,FALSE)=0,"",VLOOKUP($D$4,委託料一覧!A6:BS34,委託料一覧!BP3,FALSE))</v>
      </c>
      <c r="AP48" s="23" t="str">
        <f ca="1">_xlfn.FORMULATEXT(S48)</f>
        <v>=VLOOKUP(D4,委託料一覧!A6:BS34,委託料一覧!BQ3,FALSE)</v>
      </c>
      <c r="AQ48" s="23"/>
      <c r="AR48" s="23"/>
      <c r="AS48" s="23"/>
    </row>
    <row r="49" spans="1:254" s="2" customFormat="1" ht="15" customHeight="1" thickTop="1" x14ac:dyDescent="0.15">
      <c r="A49" s="208" t="s">
        <v>74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  <c r="L49" s="211">
        <f>SUM(L15:P48)</f>
        <v>0</v>
      </c>
      <c r="M49" s="211"/>
      <c r="N49" s="211"/>
      <c r="O49" s="211"/>
      <c r="P49" s="212"/>
      <c r="Q49" s="213" t="str">
        <f>IF($L$49=0,"","人")</f>
        <v/>
      </c>
      <c r="R49" s="214"/>
      <c r="S49" s="215"/>
      <c r="T49" s="216"/>
      <c r="U49" s="216"/>
      <c r="V49" s="216"/>
      <c r="W49" s="216"/>
      <c r="X49" s="216"/>
      <c r="Y49" s="216"/>
      <c r="Z49" s="216"/>
      <c r="AA49" s="216"/>
      <c r="AB49" s="217"/>
      <c r="AC49" s="218">
        <f>SUM(AC15:AJ48)</f>
        <v>0</v>
      </c>
      <c r="AD49" s="218"/>
      <c r="AE49" s="218"/>
      <c r="AF49" s="218"/>
      <c r="AG49" s="218"/>
      <c r="AH49" s="218"/>
      <c r="AI49" s="218"/>
      <c r="AJ49" s="219"/>
      <c r="AK49" s="213" t="str">
        <f>IF(AC49=0,"","円")</f>
        <v/>
      </c>
      <c r="AL49" s="214"/>
      <c r="AO49" s="23"/>
      <c r="AP49" s="23"/>
      <c r="AQ49" s="23"/>
      <c r="AR49" s="23"/>
      <c r="AS49" s="23"/>
    </row>
    <row r="50" spans="1:254" s="3" customFormat="1" ht="15" customHeight="1" thickBot="1" x14ac:dyDescent="0.2">
      <c r="A50" s="136" t="s">
        <v>241</v>
      </c>
      <c r="B50" s="137"/>
      <c r="C50" s="137"/>
      <c r="D50" s="137"/>
      <c r="E50" s="137"/>
      <c r="F50" s="137"/>
      <c r="G50" s="137"/>
      <c r="H50" s="138"/>
      <c r="I50" s="194">
        <f>AC49</f>
        <v>0</v>
      </c>
      <c r="J50" s="195"/>
      <c r="K50" s="195"/>
      <c r="L50" s="195"/>
      <c r="M50" s="195"/>
      <c r="N50" s="195"/>
      <c r="O50" s="195"/>
      <c r="P50" s="195"/>
      <c r="Q50" s="195"/>
      <c r="R50" s="25" t="str">
        <f>IF(I50=0,"","円")</f>
        <v/>
      </c>
      <c r="S50" s="28"/>
      <c r="T50" s="136" t="s">
        <v>195</v>
      </c>
      <c r="U50" s="137"/>
      <c r="V50" s="137"/>
      <c r="W50" s="137"/>
      <c r="X50" s="137"/>
      <c r="Y50" s="137"/>
      <c r="Z50" s="137"/>
      <c r="AA50" s="138"/>
      <c r="AB50" s="196"/>
      <c r="AC50" s="197"/>
      <c r="AD50" s="197"/>
      <c r="AE50" s="197"/>
      <c r="AF50" s="197"/>
      <c r="AG50" s="197"/>
      <c r="AH50" s="197"/>
      <c r="AI50" s="197"/>
      <c r="AJ50" s="197"/>
      <c r="AK50" s="25" t="str">
        <f>IF(AB50=0,"","円")</f>
        <v/>
      </c>
      <c r="AL50" s="26"/>
      <c r="AN50" s="21" t="s">
        <v>199</v>
      </c>
    </row>
    <row r="51" spans="1:254" s="4" customFormat="1" ht="15" customHeight="1" x14ac:dyDescent="0.15">
      <c r="A51" s="220" t="s">
        <v>78</v>
      </c>
      <c r="B51" s="221"/>
      <c r="C51" s="221"/>
      <c r="D51" s="221"/>
      <c r="E51" s="221"/>
      <c r="F51" s="222"/>
      <c r="G51" s="223" t="str">
        <f>IF(VLOOKUP($D$4,委託料一覧!A6:BS34,委託料一覧!BR3,FALSE)=0,"",VLOOKUP($D$4,委託料一覧!A6:BS34,委託料一覧!BR3,FALSE))</f>
        <v/>
      </c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4"/>
    </row>
    <row r="52" spans="1:254" s="4" customFormat="1" ht="71.25" customHeight="1" x14ac:dyDescent="0.15">
      <c r="A52" s="220" t="s">
        <v>79</v>
      </c>
      <c r="B52" s="221"/>
      <c r="C52" s="221"/>
      <c r="D52" s="221"/>
      <c r="E52" s="221"/>
      <c r="F52" s="222"/>
      <c r="G52" s="176" t="str">
        <f>IF(VLOOKUP($D$4,委託料一覧!A6:BS34,委託料一覧!BS3,FALSE)=0,"",VLOOKUP($D$4,委託料一覧!A6:BS34,委託料一覧!BS3,FALSE))</f>
        <v/>
      </c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8"/>
    </row>
    <row r="53" spans="1:254" s="5" customFormat="1" ht="17.25" customHeight="1" x14ac:dyDescent="0.15">
      <c r="A53" s="125" t="s">
        <v>221</v>
      </c>
      <c r="B53" s="125"/>
      <c r="C53" s="125"/>
      <c r="D53" s="125"/>
      <c r="E53" s="125"/>
      <c r="F53" s="125"/>
      <c r="G53" s="193" t="s">
        <v>240</v>
      </c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</row>
    <row r="54" spans="1:254" s="3" customFormat="1" ht="45.75" customHeight="1" x14ac:dyDescent="0.15">
      <c r="A54" s="125"/>
      <c r="B54" s="125"/>
      <c r="C54" s="125"/>
      <c r="D54" s="125"/>
      <c r="E54" s="125"/>
      <c r="F54" s="125"/>
      <c r="G54" s="148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50"/>
    </row>
    <row r="55" spans="1:254" s="2" customFormat="1" ht="15" customHeight="1" x14ac:dyDescent="0.15">
      <c r="A55" s="1" t="s">
        <v>29</v>
      </c>
    </row>
    <row r="56" spans="1:254" s="2" customFormat="1" ht="15" customHeight="1" x14ac:dyDescent="0.15">
      <c r="A56" s="181" t="s">
        <v>6</v>
      </c>
      <c r="B56" s="182"/>
      <c r="C56" s="182"/>
      <c r="D56" s="182"/>
      <c r="E56" s="182"/>
      <c r="F56" s="183"/>
      <c r="G56" s="184" t="s">
        <v>80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6"/>
      <c r="S56" s="181" t="s">
        <v>56</v>
      </c>
      <c r="T56" s="182"/>
      <c r="U56" s="182"/>
      <c r="V56" s="182"/>
      <c r="W56" s="182"/>
      <c r="X56" s="183"/>
      <c r="Y56" s="184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8"/>
    </row>
    <row r="57" spans="1:254" s="2" customFormat="1" ht="15" customHeight="1" x14ac:dyDescent="0.15">
      <c r="A57" s="181" t="s">
        <v>34</v>
      </c>
      <c r="B57" s="182"/>
      <c r="C57" s="182"/>
      <c r="D57" s="182"/>
      <c r="E57" s="182"/>
      <c r="F57" s="183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90"/>
      <c r="S57" s="181" t="s">
        <v>81</v>
      </c>
      <c r="T57" s="182"/>
      <c r="U57" s="182"/>
      <c r="V57" s="182"/>
      <c r="W57" s="182"/>
      <c r="X57" s="183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2"/>
    </row>
    <row r="58" spans="1:254" s="2" customFormat="1" ht="15" customHeight="1" x14ac:dyDescent="0.15">
      <c r="A58" s="154" t="s">
        <v>71</v>
      </c>
      <c r="B58" s="155"/>
      <c r="C58" s="155"/>
      <c r="D58" s="155"/>
      <c r="E58" s="155"/>
      <c r="F58" s="156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8"/>
    </row>
    <row r="59" spans="1:254" s="2" customFormat="1" ht="15" customHeight="1" x14ac:dyDescent="0.15">
      <c r="A59" s="159" t="s">
        <v>82</v>
      </c>
      <c r="B59" s="160"/>
      <c r="C59" s="160"/>
      <c r="D59" s="160"/>
      <c r="E59" s="160"/>
      <c r="F59" s="161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3"/>
    </row>
    <row r="60" spans="1:254" s="2" customFormat="1" ht="5.0999999999999996" customHeight="1" x14ac:dyDescent="0.15"/>
    <row r="61" spans="1:254" s="6" customFormat="1" ht="15" customHeight="1" x14ac:dyDescent="0.15">
      <c r="A61" s="8" t="s">
        <v>83</v>
      </c>
      <c r="B61" s="164" t="s">
        <v>48</v>
      </c>
      <c r="C61" s="164"/>
      <c r="D61" s="164"/>
      <c r="E61" s="164"/>
      <c r="F61" s="164"/>
      <c r="G61" s="8" t="s">
        <v>28</v>
      </c>
      <c r="H61" s="6" t="s">
        <v>38</v>
      </c>
    </row>
    <row r="62" spans="1:254" s="6" customFormat="1" ht="15" customHeight="1" x14ac:dyDescent="0.15">
      <c r="A62" s="8" t="s">
        <v>83</v>
      </c>
      <c r="B62" s="164" t="s">
        <v>84</v>
      </c>
      <c r="C62" s="164"/>
      <c r="D62" s="164"/>
      <c r="E62" s="164"/>
      <c r="F62" s="164"/>
      <c r="G62" s="8" t="s">
        <v>28</v>
      </c>
      <c r="H62" s="6" t="s">
        <v>8</v>
      </c>
    </row>
    <row r="63" spans="1:254" s="6" customFormat="1" ht="15" customHeight="1" x14ac:dyDescent="0.15">
      <c r="A63" s="8"/>
      <c r="B63" s="164"/>
      <c r="C63" s="164"/>
      <c r="D63" s="164"/>
      <c r="E63" s="164"/>
      <c r="F63" s="164"/>
      <c r="G63" s="8"/>
      <c r="H63" s="6" t="s">
        <v>85</v>
      </c>
      <c r="IT63" s="24"/>
    </row>
    <row r="64" spans="1:254" s="6" customFormat="1" ht="15" customHeight="1" x14ac:dyDescent="0.15">
      <c r="A64" s="8"/>
      <c r="B64" s="164"/>
      <c r="C64" s="164"/>
      <c r="D64" s="164"/>
      <c r="E64" s="164"/>
      <c r="F64" s="164"/>
      <c r="H64" s="179" t="s">
        <v>67</v>
      </c>
      <c r="I64" s="179"/>
      <c r="J64" s="179"/>
      <c r="K64" s="179"/>
      <c r="L64" s="179"/>
      <c r="M64" s="179"/>
      <c r="N64" s="179"/>
      <c r="O64" s="180" t="str">
        <f>IF(VLOOKUP($D$4,委託料一覧!A6:BR34,2,FALSE)=0,"",VLOOKUP($D$4,委託料一覧!A6:BR34,2,FALSE))</f>
        <v/>
      </c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79" t="s">
        <v>1</v>
      </c>
      <c r="AA64" s="179"/>
      <c r="AB64" s="179"/>
      <c r="AC64" s="180" t="str">
        <f>IF(VLOOKUP($D$4,委託料一覧!A6:BR34,5,FALSE)=0,"",VLOOKUP($D$4,委託料一覧!A6:BR34,5,FALSE))</f>
        <v/>
      </c>
      <c r="AD64" s="180"/>
      <c r="AE64" s="180"/>
      <c r="AF64" s="180"/>
      <c r="AG64" s="180"/>
      <c r="AH64" s="180"/>
      <c r="AI64" s="180"/>
      <c r="AJ64" s="180"/>
      <c r="AK64" s="180"/>
      <c r="AL64" s="180"/>
      <c r="IR64" s="24"/>
    </row>
    <row r="65" spans="1:252" s="6" customFormat="1" ht="15" customHeight="1" x14ac:dyDescent="0.15">
      <c r="A65" s="9"/>
      <c r="B65" s="12"/>
      <c r="C65" s="12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IR65" s="24"/>
    </row>
    <row r="66" spans="1:252" ht="18.75" customHeight="1" x14ac:dyDescent="0.15">
      <c r="A66" s="10"/>
      <c r="B66" s="10"/>
      <c r="C66" s="10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N66" s="21" t="s">
        <v>97</v>
      </c>
    </row>
    <row r="67" spans="1:252" ht="18.75" customHeight="1" x14ac:dyDescent="0.15">
      <c r="A67" s="10"/>
      <c r="B67" s="10"/>
      <c r="C67" s="10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N67" s="21" t="s">
        <v>106</v>
      </c>
    </row>
  </sheetData>
  <sheetProtection algorithmName="SHA-512" hashValue="ULK27MMTfn8SUCL9y7o9A7DK9Hy7kCrIxR0hEtLpOvT6tWnK2TUQcy9nG8Ipwu0B9d+Od3URqHj9HySWtPqDNQ==" saltValue="PgXSJTWZJ9YK9OClkzAvCQ==" spinCount="100000" sheet="1" objects="1" scenarios="1"/>
  <protectedRanges>
    <protectedRange sqref="D4" name="宛先"/>
    <protectedRange sqref="AD3" name="年"/>
    <protectedRange sqref="AG3" name="月"/>
    <protectedRange sqref="AJ3" name="日"/>
    <protectedRange sqref="X5:AK8" name="医療機関名"/>
    <protectedRange sqref="L9" name="実績年"/>
    <protectedRange sqref="O9" name="実績月"/>
    <protectedRange sqref="L15:P48" name="実績人数"/>
    <protectedRange sqref="G56" name="金融機関名"/>
    <protectedRange sqref="Y56" name="本支店名"/>
    <protectedRange sqref="G57" name="預金種別"/>
    <protectedRange sqref="Y57" name="口座番号"/>
    <protectedRange sqref="G58:AL59" name="口座名義"/>
  </protectedRanges>
  <mergeCells count="314">
    <mergeCell ref="A1:AL1"/>
    <mergeCell ref="A2:AL2"/>
    <mergeCell ref="AD3:AE3"/>
    <mergeCell ref="AG3:AH3"/>
    <mergeCell ref="AJ3:AK3"/>
    <mergeCell ref="D4:P4"/>
    <mergeCell ref="R5:V5"/>
    <mergeCell ref="X5:AK5"/>
    <mergeCell ref="R6:V6"/>
    <mergeCell ref="X6:AK6"/>
    <mergeCell ref="R7:V7"/>
    <mergeCell ref="X7:AK7"/>
    <mergeCell ref="R8:V8"/>
    <mergeCell ref="X8:AJ8"/>
    <mergeCell ref="L9:M9"/>
    <mergeCell ref="O9:P9"/>
    <mergeCell ref="Q9:R9"/>
    <mergeCell ref="I11:N11"/>
    <mergeCell ref="P11:AA11"/>
    <mergeCell ref="AB11:AC11"/>
    <mergeCell ref="T13:AA13"/>
    <mergeCell ref="A14:F14"/>
    <mergeCell ref="G14:K14"/>
    <mergeCell ref="L14:R14"/>
    <mergeCell ref="S14:AB14"/>
    <mergeCell ref="AC14:AL14"/>
    <mergeCell ref="G15:K15"/>
    <mergeCell ref="L15:P15"/>
    <mergeCell ref="Q15:R15"/>
    <mergeCell ref="S15:Z15"/>
    <mergeCell ref="AA15:AB15"/>
    <mergeCell ref="AC15:AJ15"/>
    <mergeCell ref="AK15:AL15"/>
    <mergeCell ref="A15:F16"/>
    <mergeCell ref="G16:K16"/>
    <mergeCell ref="L16:P16"/>
    <mergeCell ref="Q16:R16"/>
    <mergeCell ref="S16:Z16"/>
    <mergeCell ref="AA16:AB16"/>
    <mergeCell ref="AC16:AJ16"/>
    <mergeCell ref="AK16:AL16"/>
    <mergeCell ref="G17:K17"/>
    <mergeCell ref="L17:P17"/>
    <mergeCell ref="Q17:R17"/>
    <mergeCell ref="S17:Z17"/>
    <mergeCell ref="AA17:AB17"/>
    <mergeCell ref="AC17:AJ17"/>
    <mergeCell ref="AK17:AL17"/>
    <mergeCell ref="G18:K18"/>
    <mergeCell ref="L18:P18"/>
    <mergeCell ref="Q18:R18"/>
    <mergeCell ref="S18:Z18"/>
    <mergeCell ref="AA18:AB18"/>
    <mergeCell ref="AC18:AJ18"/>
    <mergeCell ref="AK18:AL18"/>
    <mergeCell ref="G19:K19"/>
    <mergeCell ref="L19:P19"/>
    <mergeCell ref="Q19:R19"/>
    <mergeCell ref="S19:Z19"/>
    <mergeCell ref="AA19:AB19"/>
    <mergeCell ref="AC19:AJ19"/>
    <mergeCell ref="AK19:AL19"/>
    <mergeCell ref="G20:K20"/>
    <mergeCell ref="L20:P20"/>
    <mergeCell ref="Q20:R20"/>
    <mergeCell ref="S20:Z20"/>
    <mergeCell ref="AA20:AB20"/>
    <mergeCell ref="AC20:AJ20"/>
    <mergeCell ref="AK20:AL20"/>
    <mergeCell ref="A21:K21"/>
    <mergeCell ref="L21:P21"/>
    <mergeCell ref="Q21:R21"/>
    <mergeCell ref="S21:Z21"/>
    <mergeCell ref="AA21:AB21"/>
    <mergeCell ref="AC21:AJ21"/>
    <mergeCell ref="AK21:AL21"/>
    <mergeCell ref="G22:K22"/>
    <mergeCell ref="L22:P22"/>
    <mergeCell ref="Q22:R22"/>
    <mergeCell ref="S22:Z22"/>
    <mergeCell ref="AA22:AB22"/>
    <mergeCell ref="AC22:AJ22"/>
    <mergeCell ref="AK22:AL22"/>
    <mergeCell ref="G23:K23"/>
    <mergeCell ref="L23:P23"/>
    <mergeCell ref="Q23:R23"/>
    <mergeCell ref="S23:Z23"/>
    <mergeCell ref="AA23:AB23"/>
    <mergeCell ref="AC23:AJ23"/>
    <mergeCell ref="AK23:AL23"/>
    <mergeCell ref="G24:K24"/>
    <mergeCell ref="L24:P24"/>
    <mergeCell ref="Q24:R24"/>
    <mergeCell ref="S24:Z24"/>
    <mergeCell ref="AA24:AB24"/>
    <mergeCell ref="AC24:AJ24"/>
    <mergeCell ref="AK24:AL24"/>
    <mergeCell ref="G25:K25"/>
    <mergeCell ref="L25:P25"/>
    <mergeCell ref="Q25:R25"/>
    <mergeCell ref="S25:Z25"/>
    <mergeCell ref="AA25:AB25"/>
    <mergeCell ref="AC25:AJ25"/>
    <mergeCell ref="AK25:AL25"/>
    <mergeCell ref="G26:K26"/>
    <mergeCell ref="L26:P26"/>
    <mergeCell ref="Q26:R26"/>
    <mergeCell ref="S26:Z26"/>
    <mergeCell ref="AA26:AB26"/>
    <mergeCell ref="AC26:AJ26"/>
    <mergeCell ref="AK26:AL26"/>
    <mergeCell ref="G27:K27"/>
    <mergeCell ref="L27:P27"/>
    <mergeCell ref="Q27:R27"/>
    <mergeCell ref="S27:Z27"/>
    <mergeCell ref="AA27:AB27"/>
    <mergeCell ref="AC27:AJ27"/>
    <mergeCell ref="AK27:AL27"/>
    <mergeCell ref="G28:K28"/>
    <mergeCell ref="L28:P28"/>
    <mergeCell ref="Q28:R28"/>
    <mergeCell ref="S28:Z28"/>
    <mergeCell ref="AA28:AB28"/>
    <mergeCell ref="AC28:AJ28"/>
    <mergeCell ref="AK28:AL28"/>
    <mergeCell ref="G29:K29"/>
    <mergeCell ref="L29:P29"/>
    <mergeCell ref="Q29:R29"/>
    <mergeCell ref="S29:Z29"/>
    <mergeCell ref="AA29:AB29"/>
    <mergeCell ref="AC29:AJ29"/>
    <mergeCell ref="AK29:AL29"/>
    <mergeCell ref="G30:K30"/>
    <mergeCell ref="L30:P30"/>
    <mergeCell ref="Q30:R30"/>
    <mergeCell ref="S30:Z30"/>
    <mergeCell ref="AA30:AB30"/>
    <mergeCell ref="AC30:AJ30"/>
    <mergeCell ref="AK30:AL30"/>
    <mergeCell ref="G31:K31"/>
    <mergeCell ref="L31:P31"/>
    <mergeCell ref="Q31:R31"/>
    <mergeCell ref="S31:Z31"/>
    <mergeCell ref="AA31:AB31"/>
    <mergeCell ref="AC31:AJ31"/>
    <mergeCell ref="AK31:AL31"/>
    <mergeCell ref="G32:K32"/>
    <mergeCell ref="L32:P32"/>
    <mergeCell ref="Q32:R32"/>
    <mergeCell ref="S32:Z32"/>
    <mergeCell ref="AA32:AB32"/>
    <mergeCell ref="AC32:AJ32"/>
    <mergeCell ref="AK32:AL32"/>
    <mergeCell ref="G33:K33"/>
    <mergeCell ref="L33:P33"/>
    <mergeCell ref="Q33:R33"/>
    <mergeCell ref="S33:Z33"/>
    <mergeCell ref="AA33:AB33"/>
    <mergeCell ref="AC33:AJ33"/>
    <mergeCell ref="AK33:AL33"/>
    <mergeCell ref="G34:K34"/>
    <mergeCell ref="L34:P34"/>
    <mergeCell ref="Q34:R34"/>
    <mergeCell ref="S34:Z34"/>
    <mergeCell ref="AA34:AB34"/>
    <mergeCell ref="AC34:AJ34"/>
    <mergeCell ref="AK34:AL34"/>
    <mergeCell ref="A35:K35"/>
    <mergeCell ref="L35:P35"/>
    <mergeCell ref="Q35:R35"/>
    <mergeCell ref="S35:Z35"/>
    <mergeCell ref="AA35:AB35"/>
    <mergeCell ref="AC35:AJ35"/>
    <mergeCell ref="AK35:AL35"/>
    <mergeCell ref="A36:K36"/>
    <mergeCell ref="L36:P36"/>
    <mergeCell ref="Q36:R36"/>
    <mergeCell ref="S36:Z36"/>
    <mergeCell ref="AA36:AB36"/>
    <mergeCell ref="AC36:AJ36"/>
    <mergeCell ref="AK36:AL36"/>
    <mergeCell ref="G37:K37"/>
    <mergeCell ref="L37:P37"/>
    <mergeCell ref="Q37:R37"/>
    <mergeCell ref="S37:Z37"/>
    <mergeCell ref="AA37:AB37"/>
    <mergeCell ref="AC37:AJ37"/>
    <mergeCell ref="AK37:AL37"/>
    <mergeCell ref="A37:F39"/>
    <mergeCell ref="G39:K39"/>
    <mergeCell ref="L39:P39"/>
    <mergeCell ref="Q39:R39"/>
    <mergeCell ref="S39:Z39"/>
    <mergeCell ref="AA39:AB39"/>
    <mergeCell ref="AC39:AJ39"/>
    <mergeCell ref="AK39:AL39"/>
    <mergeCell ref="G38:K38"/>
    <mergeCell ref="L38:P38"/>
    <mergeCell ref="Q38:R38"/>
    <mergeCell ref="S38:Z38"/>
    <mergeCell ref="AA38:AB38"/>
    <mergeCell ref="AC38:AJ38"/>
    <mergeCell ref="AK38:AL38"/>
    <mergeCell ref="G40:K40"/>
    <mergeCell ref="L40:P40"/>
    <mergeCell ref="Q40:R40"/>
    <mergeCell ref="S40:Z40"/>
    <mergeCell ref="AA40:AB40"/>
    <mergeCell ref="AC40:AJ40"/>
    <mergeCell ref="AK40:AL40"/>
    <mergeCell ref="L41:P41"/>
    <mergeCell ref="Q41:R41"/>
    <mergeCell ref="S41:Z41"/>
    <mergeCell ref="AA41:AB41"/>
    <mergeCell ref="AC41:AJ41"/>
    <mergeCell ref="AK41:AL41"/>
    <mergeCell ref="G42:K42"/>
    <mergeCell ref="L42:P42"/>
    <mergeCell ref="Q42:R42"/>
    <mergeCell ref="S42:Z42"/>
    <mergeCell ref="AA42:AB42"/>
    <mergeCell ref="AC42:AJ42"/>
    <mergeCell ref="AK42:AL42"/>
    <mergeCell ref="L43:P43"/>
    <mergeCell ref="Q43:R43"/>
    <mergeCell ref="S43:Z43"/>
    <mergeCell ref="AA43:AB43"/>
    <mergeCell ref="AC43:AJ43"/>
    <mergeCell ref="AK43:AL43"/>
    <mergeCell ref="A51:F51"/>
    <mergeCell ref="G51:AL51"/>
    <mergeCell ref="A52:F52"/>
    <mergeCell ref="A44:K44"/>
    <mergeCell ref="L44:P44"/>
    <mergeCell ref="Q44:R44"/>
    <mergeCell ref="S44:Z44"/>
    <mergeCell ref="AA44:AB44"/>
    <mergeCell ref="AC44:AJ44"/>
    <mergeCell ref="AK44:AL44"/>
    <mergeCell ref="L45:P45"/>
    <mergeCell ref="Q45:R45"/>
    <mergeCell ref="S45:Z45"/>
    <mergeCell ref="AA45:AB45"/>
    <mergeCell ref="AC45:AJ45"/>
    <mergeCell ref="AK45:AL45"/>
    <mergeCell ref="A45:F46"/>
    <mergeCell ref="G46:K46"/>
    <mergeCell ref="L46:P46"/>
    <mergeCell ref="Q46:R46"/>
    <mergeCell ref="S46:Z46"/>
    <mergeCell ref="AA46:AB46"/>
    <mergeCell ref="AC46:AJ46"/>
    <mergeCell ref="AK46:AL46"/>
    <mergeCell ref="AB50:AJ50"/>
    <mergeCell ref="L48:P48"/>
    <mergeCell ref="Q48:R48"/>
    <mergeCell ref="S48:Z48"/>
    <mergeCell ref="AA48:AB48"/>
    <mergeCell ref="AC48:AJ48"/>
    <mergeCell ref="AK48:AL48"/>
    <mergeCell ref="A49:K49"/>
    <mergeCell ref="L49:P49"/>
    <mergeCell ref="Q49:R49"/>
    <mergeCell ref="S49:AB49"/>
    <mergeCell ref="AC49:AJ49"/>
    <mergeCell ref="AK49:AL49"/>
    <mergeCell ref="G47:K47"/>
    <mergeCell ref="L47:P47"/>
    <mergeCell ref="Q47:R47"/>
    <mergeCell ref="S47:Z47"/>
    <mergeCell ref="AA47:AB47"/>
    <mergeCell ref="AC47:AJ47"/>
    <mergeCell ref="AK47:AL47"/>
    <mergeCell ref="G52:AL52"/>
    <mergeCell ref="B64:F64"/>
    <mergeCell ref="H64:N64"/>
    <mergeCell ref="O64:Y64"/>
    <mergeCell ref="Z64:AB64"/>
    <mergeCell ref="AC64:AL64"/>
    <mergeCell ref="A56:F56"/>
    <mergeCell ref="G56:R56"/>
    <mergeCell ref="S56:X56"/>
    <mergeCell ref="Y56:AL56"/>
    <mergeCell ref="A57:F57"/>
    <mergeCell ref="G57:R57"/>
    <mergeCell ref="S57:X57"/>
    <mergeCell ref="Y57:AL57"/>
    <mergeCell ref="G53:AL53"/>
    <mergeCell ref="I50:Q50"/>
    <mergeCell ref="T50:AA50"/>
    <mergeCell ref="D65:AL67"/>
    <mergeCell ref="A47:F48"/>
    <mergeCell ref="A53:F54"/>
    <mergeCell ref="A17:F18"/>
    <mergeCell ref="A19:F20"/>
    <mergeCell ref="A22:F23"/>
    <mergeCell ref="A24:F26"/>
    <mergeCell ref="A27:F29"/>
    <mergeCell ref="A30:F32"/>
    <mergeCell ref="A33:F34"/>
    <mergeCell ref="A40:F42"/>
    <mergeCell ref="A50:H50"/>
    <mergeCell ref="G45:K45"/>
    <mergeCell ref="A43:K43"/>
    <mergeCell ref="G41:K41"/>
    <mergeCell ref="G54:AL54"/>
    <mergeCell ref="G48:K48"/>
    <mergeCell ref="A58:F58"/>
    <mergeCell ref="G58:AL58"/>
    <mergeCell ref="A59:F59"/>
    <mergeCell ref="G59:AL59"/>
    <mergeCell ref="B61:F61"/>
    <mergeCell ref="B62:F62"/>
    <mergeCell ref="B63:F63"/>
  </mergeCells>
  <phoneticPr fontId="20"/>
  <conditionalFormatting sqref="G54">
    <cfRule type="expression" dxfId="24" priority="3" stopIfTrue="1">
      <formula>#REF!&lt;&gt;""</formula>
    </cfRule>
  </conditionalFormatting>
  <conditionalFormatting sqref="G45:P45 AC45:AJ45">
    <cfRule type="expression" dxfId="23" priority="56" stopIfTrue="1">
      <formula>$G$22&lt;&gt;""</formula>
    </cfRule>
  </conditionalFormatting>
  <conditionalFormatting sqref="G28:R28 AC28:AL28">
    <cfRule type="expression" dxfId="22" priority="37" stopIfTrue="1">
      <formula>$G$28&lt;&gt;""</formula>
    </cfRule>
  </conditionalFormatting>
  <conditionalFormatting sqref="G31:R31 AC31:AL31">
    <cfRule type="expression" dxfId="21" priority="38" stopIfTrue="1">
      <formula>$G$31&lt;&gt;""</formula>
    </cfRule>
  </conditionalFormatting>
  <conditionalFormatting sqref="G47:AJ47">
    <cfRule type="expression" dxfId="20" priority="57" stopIfTrue="1">
      <formula>$G$47&lt;&gt;""</formula>
    </cfRule>
  </conditionalFormatting>
  <conditionalFormatting sqref="G15:AL15">
    <cfRule type="expression" dxfId="19" priority="12" stopIfTrue="1">
      <formula>$G$19&lt;&gt;""</formula>
    </cfRule>
  </conditionalFormatting>
  <conditionalFormatting sqref="G17:AL17">
    <cfRule type="expression" dxfId="18" priority="13" stopIfTrue="1">
      <formula>$G$19&lt;&gt;""</formula>
    </cfRule>
  </conditionalFormatting>
  <conditionalFormatting sqref="G19:AL19">
    <cfRule type="expression" dxfId="17" priority="34" stopIfTrue="1">
      <formula>$G$19&lt;&gt;""</formula>
    </cfRule>
  </conditionalFormatting>
  <conditionalFormatting sqref="G22:AL22">
    <cfRule type="expression" dxfId="16" priority="35" stopIfTrue="1">
      <formula>$G$22&lt;&gt;""</formula>
    </cfRule>
  </conditionalFormatting>
  <conditionalFormatting sqref="G25:AL25">
    <cfRule type="expression" dxfId="15" priority="36" stopIfTrue="1">
      <formula>$G$25&lt;&gt;""</formula>
    </cfRule>
  </conditionalFormatting>
  <conditionalFormatting sqref="G33:AL33">
    <cfRule type="expression" dxfId="14" priority="39" stopIfTrue="1">
      <formula>$G$33&lt;&gt;""</formula>
    </cfRule>
  </conditionalFormatting>
  <conditionalFormatting sqref="I50">
    <cfRule type="expression" dxfId="13" priority="2" stopIfTrue="1">
      <formula>#REF!&lt;&gt;""</formula>
    </cfRule>
  </conditionalFormatting>
  <conditionalFormatting sqref="L44:P44 AC44:AJ44">
    <cfRule type="expression" dxfId="12" priority="54" stopIfTrue="1">
      <formula>$G$44&lt;&gt;""</formula>
    </cfRule>
  </conditionalFormatting>
  <conditionalFormatting sqref="S28:AB28">
    <cfRule type="expression" dxfId="11" priority="44" stopIfTrue="1">
      <formula>$G$25&lt;&gt;""</formula>
    </cfRule>
  </conditionalFormatting>
  <conditionalFormatting sqref="S31:AB31">
    <cfRule type="expression" dxfId="10" priority="46" stopIfTrue="1">
      <formula>$G$25&lt;&gt;""</formula>
    </cfRule>
  </conditionalFormatting>
  <conditionalFormatting sqref="AB50">
    <cfRule type="expression" dxfId="9" priority="1" stopIfTrue="1">
      <formula>#REF!&lt;&gt;""</formula>
    </cfRule>
  </conditionalFormatting>
  <dataValidations count="6">
    <dataValidation type="whole" allowBlank="1" showInputMessage="1" showErrorMessage="1" errorTitle="入力規則" error="1 ～ 31 の整数を入力してください。" sqref="AJ3:AK3" xr:uid="{00000000-0002-0000-0000-000000000000}">
      <formula1>1</formula1>
      <formula2>31</formula2>
    </dataValidation>
    <dataValidation type="whole" allowBlank="1" showInputMessage="1" showErrorMessage="1" errorTitle="入力既存" error="1 ～ 12 の整数を入力してください。" sqref="O9:P9 AG3:AH3" xr:uid="{00000000-0002-0000-0000-000001000000}">
      <formula1>1</formula1>
      <formula2>12</formula2>
    </dataValidation>
    <dataValidation type="whole" operator="greaterThan" allowBlank="1" showInputMessage="1" showErrorMessage="1" errorTitle="入力規則" error="0より大きい整数を入力してください。" sqref="M15:P37 M40:P40 M43:P49 L15:L49" xr:uid="{00000000-0002-0000-0000-000002000000}">
      <formula1>0</formula1>
    </dataValidation>
    <dataValidation type="list" showErrorMessage="1" errorTitle="入力規則" error="リストから選択してください。" sqref="D4:P4" xr:uid="{00000000-0002-0000-0000-000003000000}">
      <formula1>INDIRECT("委託料一覧!a6:a34")</formula1>
    </dataValidation>
    <dataValidation type="list" showErrorMessage="1" errorTitle="入力規則" error="リストから選択してください。" sqref="G57:R57" xr:uid="{00000000-0002-0000-0000-000004000000}">
      <formula1>"普　通,当　座"</formula1>
    </dataValidation>
    <dataValidation type="whole" operator="greaterThan" allowBlank="1" showInputMessage="1" errorTitle="入力規則" error="0より大きい整数を入力してください。" sqref="AB50 AK50:AL50 R50:T50" xr:uid="{00000000-0002-0000-0000-000005000000}">
      <formula1>0</formula1>
    </dataValidation>
  </dataValidations>
  <printOptions horizontalCentered="1"/>
  <pageMargins left="0.39370078740157477" right="0.39370078740157477" top="0.39370078740157477" bottom="0" header="0.31496062992125984" footer="0.19685039370078738"/>
  <pageSetup paperSize="9" scale="77" orientation="portrait" blackAndWhite="1" r:id="rId1"/>
  <headerFooter alignWithMargins="0">
    <oddHeader>&amp;R&amp;"ＭＳ 明朝,regular"標準様式３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Y34"/>
  <sheetViews>
    <sheetView view="pageBreakPreview" zoomScaleSheetLayoutView="100" workbookViewId="0">
      <pane xSplit="1" ySplit="6" topLeftCell="AH7" activePane="bottomRight" state="frozen"/>
      <selection pane="topRight"/>
      <selection pane="bottomLeft"/>
      <selection pane="bottomRight" activeCell="AW10" sqref="AW10"/>
    </sheetView>
  </sheetViews>
  <sheetFormatPr defaultColWidth="9" defaultRowHeight="12" x14ac:dyDescent="0.15"/>
  <cols>
    <col min="1" max="1" width="20.5" style="34" customWidth="1"/>
    <col min="2" max="2" width="27.5" style="34" customWidth="1"/>
    <col min="3" max="3" width="9.5" style="34" bestFit="1" customWidth="1"/>
    <col min="4" max="4" width="40.5" style="34" customWidth="1"/>
    <col min="5" max="5" width="13.75" style="34" bestFit="1" customWidth="1"/>
    <col min="6" max="53" width="9" style="34"/>
    <col min="54" max="61" width="0" style="34" hidden="1" customWidth="1"/>
    <col min="62" max="65" width="0" style="50" hidden="1" customWidth="1"/>
    <col min="66" max="69" width="9" style="34"/>
    <col min="70" max="70" width="50.5" style="51" customWidth="1"/>
    <col min="71" max="71" width="100.5" style="51" customWidth="1"/>
    <col min="72" max="72" width="9" style="32"/>
    <col min="73" max="74" width="27.5" style="34" customWidth="1"/>
    <col min="75" max="75" width="13.75" style="34" bestFit="1" customWidth="1"/>
    <col min="76" max="16384" width="9" style="34"/>
  </cols>
  <sheetData>
    <row r="1" spans="1:75" x14ac:dyDescent="0.15">
      <c r="A1" s="29" t="s">
        <v>32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>
        <v>10</v>
      </c>
      <c r="O1" s="31"/>
      <c r="P1" s="31"/>
      <c r="Q1" s="31"/>
      <c r="R1" s="31"/>
      <c r="S1" s="30"/>
      <c r="T1" s="30"/>
      <c r="U1" s="30"/>
      <c r="V1" s="30"/>
      <c r="W1" s="30"/>
      <c r="X1" s="30">
        <v>20</v>
      </c>
      <c r="Y1" s="30"/>
      <c r="Z1" s="30"/>
      <c r="AA1" s="30"/>
      <c r="AB1" s="30"/>
      <c r="AC1" s="30"/>
      <c r="AD1" s="30"/>
      <c r="AE1" s="30"/>
      <c r="AF1" s="30"/>
      <c r="AG1" s="30"/>
      <c r="AH1" s="30">
        <v>30</v>
      </c>
      <c r="AI1" s="30"/>
      <c r="AJ1" s="30"/>
      <c r="AK1" s="30"/>
      <c r="AL1" s="30"/>
      <c r="AM1" s="30"/>
      <c r="AN1" s="30"/>
      <c r="AO1" s="30"/>
      <c r="AP1" s="30"/>
      <c r="AQ1" s="30"/>
      <c r="AR1" s="30">
        <v>40</v>
      </c>
      <c r="AS1" s="30">
        <v>40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>
        <v>50</v>
      </c>
      <c r="BE1" s="30"/>
      <c r="BF1" s="30"/>
      <c r="BG1" s="30"/>
      <c r="BH1" s="30"/>
      <c r="BI1" s="30"/>
      <c r="BJ1" s="32"/>
      <c r="BK1" s="32"/>
      <c r="BL1" s="32"/>
      <c r="BM1" s="32"/>
      <c r="BN1" s="30"/>
      <c r="BO1" s="30"/>
      <c r="BP1" s="30"/>
      <c r="BQ1" s="30"/>
      <c r="BR1" s="33">
        <v>60</v>
      </c>
      <c r="BS1" s="33"/>
      <c r="BU1" s="30"/>
      <c r="BV1" s="30"/>
      <c r="BW1" s="31"/>
    </row>
    <row r="2" spans="1:75" x14ac:dyDescent="0.15">
      <c r="A2" s="32" t="s">
        <v>246</v>
      </c>
      <c r="C2" s="35"/>
      <c r="D2" s="30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T2" s="37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2"/>
      <c r="BK2" s="32"/>
      <c r="BL2" s="32"/>
      <c r="BM2" s="32"/>
      <c r="BN2" s="30"/>
      <c r="BO2" s="30"/>
      <c r="BP2" s="30"/>
      <c r="BQ2" s="30"/>
      <c r="BR2" s="33"/>
      <c r="BS2" s="33"/>
      <c r="BW2" s="36"/>
    </row>
    <row r="3" spans="1:75" x14ac:dyDescent="0.15">
      <c r="A3" s="40">
        <v>1</v>
      </c>
      <c r="B3" s="40">
        <v>2</v>
      </c>
      <c r="C3" s="40">
        <v>3</v>
      </c>
      <c r="D3" s="40">
        <v>4</v>
      </c>
      <c r="E3" s="40">
        <v>5</v>
      </c>
      <c r="F3" s="40">
        <v>6</v>
      </c>
      <c r="G3" s="40">
        <v>7</v>
      </c>
      <c r="H3" s="40">
        <v>8</v>
      </c>
      <c r="I3" s="40">
        <v>9</v>
      </c>
      <c r="J3" s="40">
        <v>10</v>
      </c>
      <c r="K3" s="40">
        <v>11</v>
      </c>
      <c r="L3" s="40">
        <v>12</v>
      </c>
      <c r="M3" s="40">
        <v>13</v>
      </c>
      <c r="N3" s="40">
        <v>14</v>
      </c>
      <c r="O3" s="40">
        <v>15</v>
      </c>
      <c r="P3" s="40">
        <v>16</v>
      </c>
      <c r="Q3" s="40">
        <v>17</v>
      </c>
      <c r="R3" s="40">
        <v>18</v>
      </c>
      <c r="S3" s="40">
        <v>19</v>
      </c>
      <c r="T3" s="40">
        <v>20</v>
      </c>
      <c r="U3" s="40">
        <v>21</v>
      </c>
      <c r="V3" s="40">
        <v>22</v>
      </c>
      <c r="W3" s="40">
        <v>23</v>
      </c>
      <c r="X3" s="40">
        <v>24</v>
      </c>
      <c r="Y3" s="40">
        <v>25</v>
      </c>
      <c r="Z3" s="40">
        <v>26</v>
      </c>
      <c r="AA3" s="40">
        <v>27</v>
      </c>
      <c r="AB3" s="40">
        <v>28</v>
      </c>
      <c r="AC3" s="40">
        <v>29</v>
      </c>
      <c r="AD3" s="40">
        <v>30</v>
      </c>
      <c r="AE3" s="40">
        <v>31</v>
      </c>
      <c r="AF3" s="40">
        <v>32</v>
      </c>
      <c r="AG3" s="40">
        <v>33</v>
      </c>
      <c r="AH3" s="40">
        <v>34</v>
      </c>
      <c r="AI3" s="40">
        <v>35</v>
      </c>
      <c r="AJ3" s="40">
        <v>36</v>
      </c>
      <c r="AK3" s="40">
        <v>37</v>
      </c>
      <c r="AL3" s="40">
        <v>38</v>
      </c>
      <c r="AM3" s="40">
        <v>39</v>
      </c>
      <c r="AN3" s="40">
        <v>40</v>
      </c>
      <c r="AO3" s="40">
        <v>41</v>
      </c>
      <c r="AP3" s="40">
        <v>42</v>
      </c>
      <c r="AQ3" s="40">
        <v>43</v>
      </c>
      <c r="AR3" s="40">
        <v>44</v>
      </c>
      <c r="AS3" s="40">
        <v>45</v>
      </c>
      <c r="AT3" s="40">
        <v>46</v>
      </c>
      <c r="AU3" s="40">
        <v>47</v>
      </c>
      <c r="AV3" s="40">
        <v>48</v>
      </c>
      <c r="AW3" s="40">
        <v>49</v>
      </c>
      <c r="AX3" s="40">
        <v>50</v>
      </c>
      <c r="AY3" s="40">
        <v>51</v>
      </c>
      <c r="AZ3" s="40">
        <v>52</v>
      </c>
      <c r="BA3" s="40">
        <v>53</v>
      </c>
      <c r="BB3" s="40">
        <v>54</v>
      </c>
      <c r="BC3" s="40">
        <v>55</v>
      </c>
      <c r="BD3" s="40">
        <v>56</v>
      </c>
      <c r="BE3" s="40">
        <v>57</v>
      </c>
      <c r="BF3" s="40">
        <v>58</v>
      </c>
      <c r="BG3" s="40">
        <v>59</v>
      </c>
      <c r="BH3" s="40">
        <v>60</v>
      </c>
      <c r="BI3" s="40">
        <v>61</v>
      </c>
      <c r="BJ3" s="40">
        <v>62</v>
      </c>
      <c r="BK3" s="40">
        <v>63</v>
      </c>
      <c r="BL3" s="40">
        <v>64</v>
      </c>
      <c r="BM3" s="40">
        <v>65</v>
      </c>
      <c r="BN3" s="40">
        <v>66</v>
      </c>
      <c r="BO3" s="40">
        <v>67</v>
      </c>
      <c r="BP3" s="40">
        <v>68</v>
      </c>
      <c r="BQ3" s="40">
        <v>69</v>
      </c>
      <c r="BR3" s="40">
        <v>70</v>
      </c>
      <c r="BS3" s="40">
        <v>71</v>
      </c>
      <c r="BT3" s="40">
        <v>72</v>
      </c>
      <c r="BU3" s="40">
        <v>73</v>
      </c>
      <c r="BV3" s="40">
        <v>74</v>
      </c>
      <c r="BW3" s="34">
        <v>75</v>
      </c>
    </row>
    <row r="4" spans="1:75" ht="12" customHeight="1" x14ac:dyDescent="0.15">
      <c r="A4" s="306" t="s">
        <v>88</v>
      </c>
      <c r="B4" s="306" t="s">
        <v>89</v>
      </c>
      <c r="C4" s="306" t="s">
        <v>94</v>
      </c>
      <c r="D4" s="306" t="s">
        <v>95</v>
      </c>
      <c r="E4" s="306" t="s">
        <v>96</v>
      </c>
      <c r="F4" s="307" t="s">
        <v>220</v>
      </c>
      <c r="G4" s="306"/>
      <c r="H4" s="306"/>
      <c r="I4" s="306"/>
      <c r="J4" s="307" t="s">
        <v>98</v>
      </c>
      <c r="K4" s="306"/>
      <c r="L4" s="306"/>
      <c r="M4" s="306"/>
      <c r="N4" s="307" t="s">
        <v>77</v>
      </c>
      <c r="O4" s="306"/>
      <c r="P4" s="306"/>
      <c r="Q4" s="306"/>
      <c r="R4" s="307" t="s">
        <v>103</v>
      </c>
      <c r="S4" s="306" t="s">
        <v>104</v>
      </c>
      <c r="T4" s="306"/>
      <c r="U4" s="306"/>
      <c r="V4" s="306"/>
      <c r="W4" s="306" t="s">
        <v>107</v>
      </c>
      <c r="X4" s="306"/>
      <c r="Y4" s="306"/>
      <c r="Z4" s="306"/>
      <c r="AA4" s="306"/>
      <c r="AB4" s="306" t="s">
        <v>108</v>
      </c>
      <c r="AC4" s="306"/>
      <c r="AD4" s="306"/>
      <c r="AE4" s="306"/>
      <c r="AF4" s="306"/>
      <c r="AG4" s="306" t="s">
        <v>90</v>
      </c>
      <c r="AH4" s="306"/>
      <c r="AI4" s="306"/>
      <c r="AJ4" s="306"/>
      <c r="AK4" s="306"/>
      <c r="AL4" s="306" t="s">
        <v>110</v>
      </c>
      <c r="AM4" s="306"/>
      <c r="AN4" s="306"/>
      <c r="AO4" s="306"/>
      <c r="AP4" s="307" t="s">
        <v>111</v>
      </c>
      <c r="AQ4" s="307" t="s">
        <v>113</v>
      </c>
      <c r="AR4" s="308" t="s">
        <v>219</v>
      </c>
      <c r="AS4" s="309"/>
      <c r="AT4" s="310"/>
      <c r="AU4" s="308" t="s">
        <v>114</v>
      </c>
      <c r="AV4" s="309"/>
      <c r="AW4" s="310"/>
      <c r="AX4" s="307" t="s">
        <v>115</v>
      </c>
      <c r="AY4" s="315" t="s">
        <v>116</v>
      </c>
      <c r="AZ4" s="317" t="s">
        <v>102</v>
      </c>
      <c r="BA4" s="315"/>
      <c r="BB4" s="317" t="s">
        <v>118</v>
      </c>
      <c r="BC4" s="318"/>
      <c r="BD4" s="318"/>
      <c r="BE4" s="319"/>
      <c r="BF4" s="323" t="s">
        <v>119</v>
      </c>
      <c r="BG4" s="318"/>
      <c r="BH4" s="318"/>
      <c r="BI4" s="319"/>
      <c r="BJ4" s="323" t="s">
        <v>145</v>
      </c>
      <c r="BK4" s="318"/>
      <c r="BL4" s="318"/>
      <c r="BM4" s="319"/>
      <c r="BN4" s="306" t="s">
        <v>101</v>
      </c>
      <c r="BO4" s="306"/>
      <c r="BP4" s="306"/>
      <c r="BQ4" s="306"/>
      <c r="BR4" s="307" t="s">
        <v>120</v>
      </c>
      <c r="BS4" s="307" t="s">
        <v>121</v>
      </c>
      <c r="BT4" s="306" t="s">
        <v>122</v>
      </c>
      <c r="BU4" s="306" t="s">
        <v>109</v>
      </c>
      <c r="BV4" s="306" t="s">
        <v>123</v>
      </c>
      <c r="BW4" s="311" t="s">
        <v>61</v>
      </c>
    </row>
    <row r="5" spans="1:75" x14ac:dyDescent="0.1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8" t="s">
        <v>125</v>
      </c>
      <c r="X5" s="306" t="s">
        <v>126</v>
      </c>
      <c r="Y5" s="306"/>
      <c r="Z5" s="306"/>
      <c r="AA5" s="306"/>
      <c r="AB5" s="38" t="s">
        <v>125</v>
      </c>
      <c r="AC5" s="306" t="s">
        <v>126</v>
      </c>
      <c r="AD5" s="306"/>
      <c r="AE5" s="306"/>
      <c r="AF5" s="306"/>
      <c r="AG5" s="38" t="s">
        <v>125</v>
      </c>
      <c r="AH5" s="306" t="s">
        <v>126</v>
      </c>
      <c r="AI5" s="306"/>
      <c r="AJ5" s="306"/>
      <c r="AK5" s="306"/>
      <c r="AL5" s="306"/>
      <c r="AM5" s="306"/>
      <c r="AN5" s="306"/>
      <c r="AO5" s="306"/>
      <c r="AP5" s="306"/>
      <c r="AQ5" s="306"/>
      <c r="AR5" s="38"/>
      <c r="AS5" s="38" t="s">
        <v>139</v>
      </c>
      <c r="AT5" s="38" t="s">
        <v>242</v>
      </c>
      <c r="AU5" s="38" t="s">
        <v>73</v>
      </c>
      <c r="AV5" s="38" t="s">
        <v>87</v>
      </c>
      <c r="AW5" s="38" t="s">
        <v>198</v>
      </c>
      <c r="AX5" s="306"/>
      <c r="AY5" s="316"/>
      <c r="AZ5" s="39" t="s">
        <v>127</v>
      </c>
      <c r="BA5" s="39" t="s">
        <v>128</v>
      </c>
      <c r="BB5" s="320"/>
      <c r="BC5" s="321"/>
      <c r="BD5" s="321"/>
      <c r="BE5" s="322"/>
      <c r="BF5" s="321"/>
      <c r="BG5" s="321"/>
      <c r="BH5" s="321"/>
      <c r="BI5" s="322"/>
      <c r="BJ5" s="321"/>
      <c r="BK5" s="321"/>
      <c r="BL5" s="321"/>
      <c r="BM5" s="322"/>
      <c r="BN5" s="306"/>
      <c r="BO5" s="306"/>
      <c r="BP5" s="306"/>
      <c r="BQ5" s="306"/>
      <c r="BR5" s="307"/>
      <c r="BS5" s="307"/>
      <c r="BT5" s="306"/>
      <c r="BU5" s="306"/>
      <c r="BV5" s="306"/>
      <c r="BW5" s="312"/>
    </row>
    <row r="6" spans="1:75" ht="2.1" customHeight="1" x14ac:dyDescent="0.15">
      <c r="A6" s="41" t="s">
        <v>22</v>
      </c>
      <c r="B6" s="41" t="s">
        <v>22</v>
      </c>
      <c r="C6" s="41" t="s">
        <v>22</v>
      </c>
      <c r="D6" s="41" t="s">
        <v>22</v>
      </c>
      <c r="E6" s="41" t="s">
        <v>22</v>
      </c>
      <c r="F6" s="42"/>
      <c r="G6" s="43"/>
      <c r="H6" s="42"/>
      <c r="I6" s="44"/>
      <c r="J6" s="42"/>
      <c r="K6" s="43"/>
      <c r="L6" s="42"/>
      <c r="M6" s="44"/>
      <c r="N6" s="42"/>
      <c r="O6" s="44"/>
      <c r="P6" s="42"/>
      <c r="Q6" s="44"/>
      <c r="R6" s="44"/>
      <c r="S6" s="44"/>
      <c r="T6" s="44"/>
      <c r="U6" s="42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2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5"/>
      <c r="BK6" s="45"/>
      <c r="BL6" s="45"/>
      <c r="BM6" s="45"/>
      <c r="BN6" s="42"/>
      <c r="BO6" s="43"/>
      <c r="BP6" s="42"/>
      <c r="BQ6" s="42"/>
      <c r="BR6" s="46"/>
      <c r="BS6" s="47"/>
      <c r="BT6" s="38"/>
      <c r="BU6" s="41"/>
      <c r="BV6" s="41"/>
      <c r="BW6" s="41"/>
    </row>
    <row r="7" spans="1:75" s="48" customFormat="1" ht="60" customHeight="1" x14ac:dyDescent="0.15">
      <c r="A7" s="98" t="s">
        <v>129</v>
      </c>
      <c r="B7" s="99" t="s">
        <v>131</v>
      </c>
      <c r="C7" s="100" t="s">
        <v>134</v>
      </c>
      <c r="D7" s="101" t="s">
        <v>136</v>
      </c>
      <c r="E7" s="100" t="s">
        <v>138</v>
      </c>
      <c r="F7" s="52"/>
      <c r="G7" s="54"/>
      <c r="H7" s="52" t="s">
        <v>140</v>
      </c>
      <c r="I7" s="55">
        <v>4081</v>
      </c>
      <c r="J7" s="52"/>
      <c r="K7" s="54"/>
      <c r="L7" s="52" t="s">
        <v>140</v>
      </c>
      <c r="M7" s="55">
        <v>4081</v>
      </c>
      <c r="N7" s="52"/>
      <c r="O7" s="55"/>
      <c r="P7" s="52" t="s">
        <v>140</v>
      </c>
      <c r="Q7" s="55">
        <v>4081</v>
      </c>
      <c r="R7" s="55">
        <v>3641</v>
      </c>
      <c r="S7" s="55"/>
      <c r="T7" s="55"/>
      <c r="U7" s="52" t="s">
        <v>140</v>
      </c>
      <c r="V7" s="55">
        <v>4081</v>
      </c>
      <c r="W7" s="55">
        <v>5896</v>
      </c>
      <c r="X7" s="52" t="s">
        <v>142</v>
      </c>
      <c r="Y7" s="55">
        <v>4466</v>
      </c>
      <c r="Z7" s="52" t="s">
        <v>11</v>
      </c>
      <c r="AA7" s="55">
        <v>3641</v>
      </c>
      <c r="AB7" s="55">
        <v>5896</v>
      </c>
      <c r="AC7" s="52" t="s">
        <v>142</v>
      </c>
      <c r="AD7" s="55">
        <v>4466</v>
      </c>
      <c r="AE7" s="52" t="s">
        <v>11</v>
      </c>
      <c r="AF7" s="55">
        <v>3641</v>
      </c>
      <c r="AG7" s="55">
        <v>5896</v>
      </c>
      <c r="AH7" s="52" t="s">
        <v>142</v>
      </c>
      <c r="AI7" s="55">
        <v>4466</v>
      </c>
      <c r="AJ7" s="52" t="s">
        <v>11</v>
      </c>
      <c r="AK7" s="55">
        <v>3641</v>
      </c>
      <c r="AL7" s="55"/>
      <c r="AM7" s="55"/>
      <c r="AN7" s="55" t="s">
        <v>140</v>
      </c>
      <c r="AO7" s="55">
        <v>3707</v>
      </c>
      <c r="AP7" s="55">
        <v>5896</v>
      </c>
      <c r="AQ7" s="55">
        <v>4081</v>
      </c>
      <c r="AR7" s="55"/>
      <c r="AS7" s="55">
        <v>4081</v>
      </c>
      <c r="AT7" s="56">
        <v>4081</v>
      </c>
      <c r="AU7" s="55">
        <v>3641</v>
      </c>
      <c r="AV7" s="55">
        <v>3641</v>
      </c>
      <c r="AW7" s="55">
        <v>3641</v>
      </c>
      <c r="AX7" s="55">
        <v>5896</v>
      </c>
      <c r="AY7" s="55">
        <v>4686</v>
      </c>
      <c r="AZ7" s="55">
        <v>5896</v>
      </c>
      <c r="BA7" s="55">
        <v>5896</v>
      </c>
      <c r="BB7" s="57" t="s">
        <v>143</v>
      </c>
      <c r="BC7" s="58">
        <v>3291</v>
      </c>
      <c r="BD7" s="58" t="s">
        <v>144</v>
      </c>
      <c r="BE7" s="58">
        <v>2691</v>
      </c>
      <c r="BF7" s="57" t="s">
        <v>143</v>
      </c>
      <c r="BG7" s="58">
        <v>6350</v>
      </c>
      <c r="BH7" s="58" t="s">
        <v>144</v>
      </c>
      <c r="BI7" s="58">
        <v>5350</v>
      </c>
      <c r="BJ7" s="53" t="s">
        <v>143</v>
      </c>
      <c r="BK7" s="59">
        <v>12300</v>
      </c>
      <c r="BL7" s="59" t="s">
        <v>144</v>
      </c>
      <c r="BM7" s="56">
        <v>11300</v>
      </c>
      <c r="BN7" s="52"/>
      <c r="BO7" s="54"/>
      <c r="BP7" s="52" t="s">
        <v>24</v>
      </c>
      <c r="BQ7" s="52"/>
      <c r="BR7" s="60"/>
      <c r="BS7" s="61" t="s">
        <v>250</v>
      </c>
      <c r="BT7" s="53"/>
      <c r="BU7" s="62" t="s">
        <v>251</v>
      </c>
      <c r="BV7" s="63" t="s">
        <v>222</v>
      </c>
      <c r="BW7" s="53" t="s">
        <v>146</v>
      </c>
    </row>
    <row r="8" spans="1:75" s="48" customFormat="1" ht="60" customHeight="1" x14ac:dyDescent="0.15">
      <c r="A8" s="98" t="s">
        <v>147</v>
      </c>
      <c r="B8" s="102" t="s">
        <v>131</v>
      </c>
      <c r="C8" s="103" t="s">
        <v>134</v>
      </c>
      <c r="D8" s="104" t="s">
        <v>136</v>
      </c>
      <c r="E8" s="103" t="s">
        <v>138</v>
      </c>
      <c r="F8" s="52"/>
      <c r="G8" s="54"/>
      <c r="H8" s="52" t="s">
        <v>140</v>
      </c>
      <c r="I8" s="55">
        <v>20218</v>
      </c>
      <c r="J8" s="52"/>
      <c r="K8" s="54"/>
      <c r="L8" s="52" t="s">
        <v>140</v>
      </c>
      <c r="M8" s="55">
        <v>11341</v>
      </c>
      <c r="N8" s="52"/>
      <c r="O8" s="55"/>
      <c r="P8" s="52" t="s">
        <v>140</v>
      </c>
      <c r="Q8" s="55">
        <v>5742</v>
      </c>
      <c r="R8" s="55">
        <v>5071</v>
      </c>
      <c r="S8" s="55"/>
      <c r="T8" s="55"/>
      <c r="U8" s="52" t="s">
        <v>140</v>
      </c>
      <c r="V8" s="55">
        <v>10076</v>
      </c>
      <c r="W8" s="55">
        <v>12606</v>
      </c>
      <c r="X8" s="52" t="s">
        <v>142</v>
      </c>
      <c r="Y8" s="55">
        <v>11176</v>
      </c>
      <c r="Z8" s="52" t="s">
        <v>11</v>
      </c>
      <c r="AA8" s="55">
        <v>10351</v>
      </c>
      <c r="AB8" s="55">
        <v>9009</v>
      </c>
      <c r="AC8" s="52" t="s">
        <v>142</v>
      </c>
      <c r="AD8" s="55">
        <v>7579</v>
      </c>
      <c r="AE8" s="52" t="s">
        <v>11</v>
      </c>
      <c r="AF8" s="55">
        <v>6754</v>
      </c>
      <c r="AG8" s="55">
        <v>9009</v>
      </c>
      <c r="AH8" s="52" t="s">
        <v>142</v>
      </c>
      <c r="AI8" s="55">
        <v>7579</v>
      </c>
      <c r="AJ8" s="52" t="s">
        <v>11</v>
      </c>
      <c r="AK8" s="55">
        <v>6754</v>
      </c>
      <c r="AL8" s="55"/>
      <c r="AM8" s="55"/>
      <c r="AN8" s="55" t="s">
        <v>140</v>
      </c>
      <c r="AO8" s="55">
        <v>7282</v>
      </c>
      <c r="AP8" s="55">
        <v>13046</v>
      </c>
      <c r="AQ8" s="55">
        <v>9516</v>
      </c>
      <c r="AR8" s="55"/>
      <c r="AS8" s="55">
        <v>12001</v>
      </c>
      <c r="AT8" s="56">
        <v>12001</v>
      </c>
      <c r="AU8" s="55">
        <v>16841</v>
      </c>
      <c r="AV8" s="55">
        <v>16841</v>
      </c>
      <c r="AW8" s="55">
        <v>27841</v>
      </c>
      <c r="AX8" s="55">
        <v>10846</v>
      </c>
      <c r="AY8" s="55">
        <v>7394</v>
      </c>
      <c r="AZ8" s="55">
        <v>16566</v>
      </c>
      <c r="BA8" s="55">
        <v>11539</v>
      </c>
      <c r="BB8" s="57"/>
      <c r="BC8" s="58"/>
      <c r="BD8" s="58"/>
      <c r="BE8" s="58"/>
      <c r="BF8" s="57"/>
      <c r="BG8" s="58"/>
      <c r="BH8" s="58"/>
      <c r="BI8" s="58"/>
      <c r="BJ8" s="53"/>
      <c r="BK8" s="59"/>
      <c r="BL8" s="59"/>
      <c r="BM8" s="56"/>
      <c r="BN8" s="52"/>
      <c r="BO8" s="54"/>
      <c r="BP8" s="52" t="s">
        <v>24</v>
      </c>
      <c r="BQ8" s="52"/>
      <c r="BR8" s="60"/>
      <c r="BS8" s="61" t="s">
        <v>250</v>
      </c>
      <c r="BT8" s="53"/>
      <c r="BU8" s="64" t="s">
        <v>251</v>
      </c>
      <c r="BV8" s="63" t="s">
        <v>222</v>
      </c>
      <c r="BW8" s="65" t="s">
        <v>146</v>
      </c>
    </row>
    <row r="9" spans="1:75" s="48" customFormat="1" ht="30" customHeight="1" x14ac:dyDescent="0.15">
      <c r="A9" s="99" t="s">
        <v>117</v>
      </c>
      <c r="B9" s="105" t="s">
        <v>289</v>
      </c>
      <c r="C9" s="106" t="s">
        <v>290</v>
      </c>
      <c r="D9" s="105" t="s">
        <v>291</v>
      </c>
      <c r="E9" s="106" t="s">
        <v>292</v>
      </c>
      <c r="F9" s="52"/>
      <c r="G9" s="54"/>
      <c r="H9" s="52" t="s">
        <v>140</v>
      </c>
      <c r="I9" s="55">
        <v>20220</v>
      </c>
      <c r="J9" s="52"/>
      <c r="K9" s="54"/>
      <c r="L9" s="52" t="s">
        <v>140</v>
      </c>
      <c r="M9" s="55">
        <v>11310</v>
      </c>
      <c r="N9" s="52"/>
      <c r="O9" s="55"/>
      <c r="P9" s="52" t="s">
        <v>140</v>
      </c>
      <c r="Q9" s="55"/>
      <c r="R9" s="55">
        <v>4840</v>
      </c>
      <c r="S9" s="55"/>
      <c r="T9" s="55"/>
      <c r="U9" s="52" t="s">
        <v>140</v>
      </c>
      <c r="V9" s="55">
        <v>10155</v>
      </c>
      <c r="W9" s="55">
        <v>10870</v>
      </c>
      <c r="X9" s="55"/>
      <c r="Y9" s="55"/>
      <c r="Z9" s="55" t="s">
        <v>149</v>
      </c>
      <c r="AA9" s="55">
        <v>10870</v>
      </c>
      <c r="AB9" s="55">
        <v>7273</v>
      </c>
      <c r="AC9" s="55"/>
      <c r="AD9" s="55"/>
      <c r="AE9" s="55" t="s">
        <v>149</v>
      </c>
      <c r="AF9" s="55">
        <v>7273</v>
      </c>
      <c r="AG9" s="55">
        <v>7273</v>
      </c>
      <c r="AH9" s="55"/>
      <c r="AI9" s="55"/>
      <c r="AJ9" s="55" t="s">
        <v>149</v>
      </c>
      <c r="AK9" s="55">
        <v>7273</v>
      </c>
      <c r="AL9" s="55"/>
      <c r="AM9" s="55"/>
      <c r="AN9" s="55" t="s">
        <v>140</v>
      </c>
      <c r="AO9" s="55">
        <v>7735</v>
      </c>
      <c r="AP9" s="55">
        <v>11310</v>
      </c>
      <c r="AQ9" s="55">
        <v>9595</v>
      </c>
      <c r="AR9" s="55"/>
      <c r="AS9" s="55">
        <v>12080</v>
      </c>
      <c r="AT9" s="56">
        <v>12080</v>
      </c>
      <c r="AU9" s="55">
        <v>16610</v>
      </c>
      <c r="AV9" s="55">
        <v>16610</v>
      </c>
      <c r="AW9" s="55">
        <v>28072</v>
      </c>
      <c r="AX9" s="55">
        <v>9110</v>
      </c>
      <c r="AY9" s="55">
        <v>6826</v>
      </c>
      <c r="AZ9" s="55">
        <v>14830</v>
      </c>
      <c r="BA9" s="55">
        <v>9803</v>
      </c>
      <c r="BB9" s="58"/>
      <c r="BC9" s="58"/>
      <c r="BD9" s="58"/>
      <c r="BE9" s="58"/>
      <c r="BF9" s="58"/>
      <c r="BG9" s="58"/>
      <c r="BH9" s="58"/>
      <c r="BI9" s="58"/>
      <c r="BJ9" s="59"/>
      <c r="BK9" s="59"/>
      <c r="BL9" s="59"/>
      <c r="BM9" s="56"/>
      <c r="BN9" s="52"/>
      <c r="BO9" s="54"/>
      <c r="BP9" s="52" t="s">
        <v>24</v>
      </c>
      <c r="BQ9" s="52"/>
      <c r="BR9" s="68"/>
      <c r="BS9" s="68"/>
      <c r="BT9" s="53" t="s">
        <v>151</v>
      </c>
      <c r="BU9" s="66" t="s">
        <v>293</v>
      </c>
      <c r="BV9" s="69" t="s">
        <v>294</v>
      </c>
      <c r="BW9" s="67" t="s">
        <v>252</v>
      </c>
    </row>
    <row r="10" spans="1:75" s="48" customFormat="1" ht="30" customHeight="1" x14ac:dyDescent="0.15">
      <c r="A10" s="99" t="s">
        <v>17</v>
      </c>
      <c r="B10" s="107" t="s">
        <v>54</v>
      </c>
      <c r="C10" s="108" t="s">
        <v>153</v>
      </c>
      <c r="D10" s="107" t="s">
        <v>154</v>
      </c>
      <c r="E10" s="108" t="s">
        <v>155</v>
      </c>
      <c r="F10" s="52"/>
      <c r="G10" s="55"/>
      <c r="H10" s="52" t="s">
        <v>140</v>
      </c>
      <c r="I10" s="55">
        <v>21010</v>
      </c>
      <c r="J10" s="52"/>
      <c r="K10" s="55"/>
      <c r="L10" s="52" t="s">
        <v>140</v>
      </c>
      <c r="M10" s="55">
        <v>12133</v>
      </c>
      <c r="N10" s="52"/>
      <c r="O10" s="55"/>
      <c r="P10" s="52" t="s">
        <v>140</v>
      </c>
      <c r="Q10" s="55">
        <v>6534</v>
      </c>
      <c r="R10" s="55">
        <v>5478</v>
      </c>
      <c r="S10" s="55"/>
      <c r="T10" s="55"/>
      <c r="U10" s="52" t="s">
        <v>140</v>
      </c>
      <c r="V10" s="55">
        <v>10868</v>
      </c>
      <c r="W10" s="55">
        <v>11528</v>
      </c>
      <c r="X10" s="55"/>
      <c r="Y10" s="55"/>
      <c r="Z10" s="55" t="s">
        <v>149</v>
      </c>
      <c r="AA10" s="55">
        <v>11528</v>
      </c>
      <c r="AB10" s="55">
        <v>7986</v>
      </c>
      <c r="AC10" s="55"/>
      <c r="AD10" s="55"/>
      <c r="AE10" s="55" t="s">
        <v>149</v>
      </c>
      <c r="AF10" s="55">
        <v>7986</v>
      </c>
      <c r="AG10" s="55">
        <v>7986</v>
      </c>
      <c r="AH10" s="55"/>
      <c r="AI10" s="55"/>
      <c r="AJ10" s="55" t="s">
        <v>149</v>
      </c>
      <c r="AK10" s="55">
        <v>7986</v>
      </c>
      <c r="AL10" s="52" t="s">
        <v>156</v>
      </c>
      <c r="AM10" s="55">
        <v>8448</v>
      </c>
      <c r="AN10" s="52" t="s">
        <v>157</v>
      </c>
      <c r="AO10" s="55">
        <v>7623</v>
      </c>
      <c r="AP10" s="55">
        <v>12023</v>
      </c>
      <c r="AQ10" s="55">
        <v>10308</v>
      </c>
      <c r="AR10" s="56"/>
      <c r="AS10" s="55">
        <v>12793</v>
      </c>
      <c r="AT10" s="55">
        <v>12793</v>
      </c>
      <c r="AU10" s="55">
        <v>17248</v>
      </c>
      <c r="AV10" s="55">
        <v>17248</v>
      </c>
      <c r="AW10" s="55">
        <v>28248</v>
      </c>
      <c r="AX10" s="55">
        <v>9823</v>
      </c>
      <c r="AY10" s="55">
        <v>7269</v>
      </c>
      <c r="AZ10" s="55">
        <v>15268</v>
      </c>
      <c r="BA10" s="55">
        <v>10241</v>
      </c>
      <c r="BB10" s="58"/>
      <c r="BC10" s="58"/>
      <c r="BD10" s="58"/>
      <c r="BE10" s="58"/>
      <c r="BF10" s="58"/>
      <c r="BG10" s="58"/>
      <c r="BH10" s="58"/>
      <c r="BI10" s="58"/>
      <c r="BJ10" s="59"/>
      <c r="BK10" s="59"/>
      <c r="BL10" s="59"/>
      <c r="BM10" s="56"/>
      <c r="BN10" s="52"/>
      <c r="BO10" s="54"/>
      <c r="BP10" s="52" t="s">
        <v>24</v>
      </c>
      <c r="BQ10" s="52"/>
      <c r="BR10" s="68"/>
      <c r="BS10" s="68" t="s">
        <v>253</v>
      </c>
      <c r="BT10" s="53" t="s">
        <v>151</v>
      </c>
      <c r="BU10" s="66" t="s">
        <v>254</v>
      </c>
      <c r="BV10" s="72" t="s">
        <v>159</v>
      </c>
      <c r="BW10" s="71" t="s">
        <v>255</v>
      </c>
    </row>
    <row r="11" spans="1:75" s="48" customFormat="1" ht="30" customHeight="1" x14ac:dyDescent="0.15">
      <c r="A11" s="99" t="s">
        <v>141</v>
      </c>
      <c r="B11" s="107" t="s">
        <v>132</v>
      </c>
      <c r="C11" s="108" t="s">
        <v>160</v>
      </c>
      <c r="D11" s="107" t="s">
        <v>37</v>
      </c>
      <c r="E11" s="108" t="s">
        <v>57</v>
      </c>
      <c r="F11" s="52"/>
      <c r="G11" s="54"/>
      <c r="H11" s="52" t="s">
        <v>140</v>
      </c>
      <c r="I11" s="55">
        <v>20440</v>
      </c>
      <c r="J11" s="52"/>
      <c r="K11" s="54"/>
      <c r="L11" s="52" t="s">
        <v>140</v>
      </c>
      <c r="M11" s="55">
        <v>11450</v>
      </c>
      <c r="N11" s="52"/>
      <c r="O11" s="55"/>
      <c r="P11" s="52" t="s">
        <v>140</v>
      </c>
      <c r="Q11" s="55">
        <v>5960</v>
      </c>
      <c r="R11" s="55">
        <v>5380</v>
      </c>
      <c r="S11" s="55"/>
      <c r="T11" s="55"/>
      <c r="U11" s="52" t="s">
        <v>140</v>
      </c>
      <c r="V11" s="55">
        <v>10300</v>
      </c>
      <c r="W11" s="55">
        <v>10960</v>
      </c>
      <c r="X11" s="55"/>
      <c r="Y11" s="55"/>
      <c r="Z11" s="55" t="s">
        <v>149</v>
      </c>
      <c r="AA11" s="55">
        <v>10960</v>
      </c>
      <c r="AB11" s="55">
        <v>7410</v>
      </c>
      <c r="AC11" s="55"/>
      <c r="AD11" s="55"/>
      <c r="AE11" s="55" t="s">
        <v>149</v>
      </c>
      <c r="AF11" s="55">
        <v>7410</v>
      </c>
      <c r="AG11" s="55">
        <v>7410</v>
      </c>
      <c r="AH11" s="55"/>
      <c r="AI11" s="55"/>
      <c r="AJ11" s="55" t="s">
        <v>149</v>
      </c>
      <c r="AK11" s="55">
        <v>7410</v>
      </c>
      <c r="AL11" s="55" t="s">
        <v>163</v>
      </c>
      <c r="AM11" s="55">
        <v>7880</v>
      </c>
      <c r="AN11" s="52" t="s">
        <v>4</v>
      </c>
      <c r="AO11" s="55">
        <v>7050</v>
      </c>
      <c r="AP11" s="55">
        <v>11730</v>
      </c>
      <c r="AQ11" s="55">
        <v>9740</v>
      </c>
      <c r="AR11" s="55"/>
      <c r="AS11" s="55">
        <v>12220</v>
      </c>
      <c r="AT11" s="56">
        <v>12220</v>
      </c>
      <c r="AU11" s="55">
        <v>16680</v>
      </c>
      <c r="AV11" s="55">
        <v>16680</v>
      </c>
      <c r="AW11" s="55">
        <v>28140</v>
      </c>
      <c r="AX11" s="55">
        <v>9250</v>
      </c>
      <c r="AY11" s="55">
        <v>6740</v>
      </c>
      <c r="AZ11" s="55">
        <v>14700</v>
      </c>
      <c r="BA11" s="55">
        <v>9670</v>
      </c>
      <c r="BB11" s="58"/>
      <c r="BC11" s="58"/>
      <c r="BD11" s="58"/>
      <c r="BE11" s="58"/>
      <c r="BF11" s="58"/>
      <c r="BG11" s="58"/>
      <c r="BH11" s="58"/>
      <c r="BI11" s="58"/>
      <c r="BJ11" s="59"/>
      <c r="BK11" s="59"/>
      <c r="BL11" s="59"/>
      <c r="BM11" s="56"/>
      <c r="BN11" s="52" t="s">
        <v>163</v>
      </c>
      <c r="BO11" s="55">
        <v>4030</v>
      </c>
      <c r="BP11" s="52" t="s">
        <v>164</v>
      </c>
      <c r="BQ11" s="55">
        <v>3200</v>
      </c>
      <c r="BR11" s="68"/>
      <c r="BS11" s="68" t="s">
        <v>256</v>
      </c>
      <c r="BT11" s="53"/>
      <c r="BU11" s="70" t="s">
        <v>257</v>
      </c>
      <c r="BV11" s="72" t="s">
        <v>258</v>
      </c>
      <c r="BW11" s="71" t="s">
        <v>150</v>
      </c>
    </row>
    <row r="12" spans="1:75" s="48" customFormat="1" ht="30" customHeight="1" x14ac:dyDescent="0.15">
      <c r="A12" s="99" t="s">
        <v>165</v>
      </c>
      <c r="B12" s="109" t="s">
        <v>331</v>
      </c>
      <c r="C12" s="110" t="s">
        <v>295</v>
      </c>
      <c r="D12" s="111" t="s">
        <v>137</v>
      </c>
      <c r="E12" s="112" t="s">
        <v>332</v>
      </c>
      <c r="F12" s="52"/>
      <c r="G12" s="54"/>
      <c r="H12" s="52" t="s">
        <v>140</v>
      </c>
      <c r="I12" s="55">
        <v>20152</v>
      </c>
      <c r="J12" s="52"/>
      <c r="K12" s="54"/>
      <c r="L12" s="52" t="s">
        <v>140</v>
      </c>
      <c r="M12" s="55">
        <v>11165</v>
      </c>
      <c r="N12" s="52"/>
      <c r="O12" s="55"/>
      <c r="P12" s="52" t="s">
        <v>140</v>
      </c>
      <c r="Q12" s="55">
        <v>5676</v>
      </c>
      <c r="R12" s="55">
        <v>5005</v>
      </c>
      <c r="S12" s="55"/>
      <c r="T12" s="55"/>
      <c r="U12" s="52" t="s">
        <v>140</v>
      </c>
      <c r="V12" s="55">
        <v>10010</v>
      </c>
      <c r="W12" s="55">
        <v>12540</v>
      </c>
      <c r="X12" s="52" t="s">
        <v>142</v>
      </c>
      <c r="Y12" s="55">
        <v>11110</v>
      </c>
      <c r="Z12" s="52" t="s">
        <v>11</v>
      </c>
      <c r="AA12" s="55">
        <v>10285</v>
      </c>
      <c r="AB12" s="55">
        <v>8943</v>
      </c>
      <c r="AC12" s="52" t="s">
        <v>142</v>
      </c>
      <c r="AD12" s="55">
        <v>8063</v>
      </c>
      <c r="AE12" s="52" t="s">
        <v>11</v>
      </c>
      <c r="AF12" s="55">
        <v>8063</v>
      </c>
      <c r="AG12" s="55">
        <v>8943</v>
      </c>
      <c r="AH12" s="52" t="s">
        <v>142</v>
      </c>
      <c r="AI12" s="55">
        <v>8063</v>
      </c>
      <c r="AJ12" s="52" t="s">
        <v>11</v>
      </c>
      <c r="AK12" s="55">
        <v>8063</v>
      </c>
      <c r="AL12" s="55"/>
      <c r="AM12" s="55"/>
      <c r="AN12" s="55" t="s">
        <v>140</v>
      </c>
      <c r="AO12" s="55">
        <v>7216</v>
      </c>
      <c r="AP12" s="55">
        <v>12980</v>
      </c>
      <c r="AQ12" s="55">
        <v>9451</v>
      </c>
      <c r="AR12" s="55"/>
      <c r="AS12" s="55">
        <v>12276</v>
      </c>
      <c r="AT12" s="56">
        <v>12276</v>
      </c>
      <c r="AU12" s="55">
        <v>16775</v>
      </c>
      <c r="AV12" s="55">
        <v>16775</v>
      </c>
      <c r="AW12" s="55">
        <v>28572</v>
      </c>
      <c r="AX12" s="55">
        <v>10780</v>
      </c>
      <c r="AY12" s="55">
        <v>6813</v>
      </c>
      <c r="AZ12" s="55">
        <v>16500</v>
      </c>
      <c r="BA12" s="55">
        <v>11473</v>
      </c>
      <c r="BB12" s="57"/>
      <c r="BC12" s="58"/>
      <c r="BD12" s="58"/>
      <c r="BE12" s="58"/>
      <c r="BF12" s="57"/>
      <c r="BG12" s="58"/>
      <c r="BH12" s="58"/>
      <c r="BI12" s="58"/>
      <c r="BJ12" s="53"/>
      <c r="BK12" s="59"/>
      <c r="BL12" s="59"/>
      <c r="BM12" s="56"/>
      <c r="BN12" s="52"/>
      <c r="BO12" s="54"/>
      <c r="BP12" s="52" t="s">
        <v>24</v>
      </c>
      <c r="BQ12" s="52"/>
      <c r="BR12" s="68"/>
      <c r="BS12" s="68" t="s">
        <v>259</v>
      </c>
      <c r="BT12" s="53" t="s">
        <v>151</v>
      </c>
      <c r="BU12" s="73" t="s">
        <v>260</v>
      </c>
      <c r="BV12" s="76" t="s">
        <v>261</v>
      </c>
      <c r="BW12" s="74" t="s">
        <v>227</v>
      </c>
    </row>
    <row r="13" spans="1:75" s="48" customFormat="1" ht="45" customHeight="1" x14ac:dyDescent="0.15">
      <c r="A13" s="99" t="s">
        <v>169</v>
      </c>
      <c r="B13" s="105" t="s">
        <v>333</v>
      </c>
      <c r="C13" s="108" t="s">
        <v>296</v>
      </c>
      <c r="D13" s="107" t="s">
        <v>170</v>
      </c>
      <c r="E13" s="106" t="s">
        <v>334</v>
      </c>
      <c r="F13" s="52"/>
      <c r="G13" s="55"/>
      <c r="H13" s="52" t="s">
        <v>140</v>
      </c>
      <c r="I13" s="55">
        <v>21010</v>
      </c>
      <c r="J13" s="52"/>
      <c r="K13" s="55"/>
      <c r="L13" s="52" t="s">
        <v>140</v>
      </c>
      <c r="M13" s="55">
        <v>12133</v>
      </c>
      <c r="N13" s="52"/>
      <c r="O13" s="55"/>
      <c r="P13" s="52" t="s">
        <v>140</v>
      </c>
      <c r="Q13" s="55">
        <v>6534</v>
      </c>
      <c r="R13" s="55">
        <v>5478</v>
      </c>
      <c r="S13" s="55"/>
      <c r="T13" s="55"/>
      <c r="U13" s="52" t="s">
        <v>140</v>
      </c>
      <c r="V13" s="55">
        <v>10868</v>
      </c>
      <c r="W13" s="55">
        <v>11528</v>
      </c>
      <c r="X13" s="55"/>
      <c r="Y13" s="55"/>
      <c r="Z13" s="55" t="s">
        <v>149</v>
      </c>
      <c r="AA13" s="55">
        <v>11528</v>
      </c>
      <c r="AB13" s="55">
        <v>7986</v>
      </c>
      <c r="AC13" s="55"/>
      <c r="AD13" s="55"/>
      <c r="AE13" s="55" t="s">
        <v>149</v>
      </c>
      <c r="AF13" s="55">
        <v>7986</v>
      </c>
      <c r="AG13" s="55">
        <v>7986</v>
      </c>
      <c r="AH13" s="55"/>
      <c r="AI13" s="55"/>
      <c r="AJ13" s="55" t="s">
        <v>149</v>
      </c>
      <c r="AK13" s="55">
        <v>7986</v>
      </c>
      <c r="AL13" s="52" t="s">
        <v>156</v>
      </c>
      <c r="AM13" s="55">
        <v>8448</v>
      </c>
      <c r="AN13" s="52" t="s">
        <v>157</v>
      </c>
      <c r="AO13" s="55">
        <v>7623</v>
      </c>
      <c r="AP13" s="55">
        <v>12023</v>
      </c>
      <c r="AQ13" s="55">
        <v>10308</v>
      </c>
      <c r="AR13" s="55"/>
      <c r="AS13" s="55">
        <v>12793</v>
      </c>
      <c r="AT13" s="56">
        <v>12793</v>
      </c>
      <c r="AU13" s="55">
        <v>17248</v>
      </c>
      <c r="AV13" s="55">
        <v>17248</v>
      </c>
      <c r="AW13" s="55">
        <v>28248</v>
      </c>
      <c r="AX13" s="55">
        <v>9823</v>
      </c>
      <c r="AY13" s="55">
        <v>7269</v>
      </c>
      <c r="AZ13" s="55">
        <v>15268</v>
      </c>
      <c r="BA13" s="55">
        <v>10241</v>
      </c>
      <c r="BB13" s="58"/>
      <c r="BC13" s="58"/>
      <c r="BD13" s="58"/>
      <c r="BE13" s="58"/>
      <c r="BF13" s="58"/>
      <c r="BG13" s="58"/>
      <c r="BH13" s="58"/>
      <c r="BI13" s="58"/>
      <c r="BJ13" s="59"/>
      <c r="BK13" s="59"/>
      <c r="BL13" s="59"/>
      <c r="BM13" s="56"/>
      <c r="BN13" s="52"/>
      <c r="BO13" s="54"/>
      <c r="BP13" s="52" t="s">
        <v>24</v>
      </c>
      <c r="BQ13" s="52"/>
      <c r="BR13" s="77"/>
      <c r="BS13" s="68" t="s">
        <v>262</v>
      </c>
      <c r="BT13" s="53"/>
      <c r="BU13" s="66" t="s">
        <v>263</v>
      </c>
      <c r="BV13" s="69" t="s">
        <v>264</v>
      </c>
      <c r="BW13" s="67" t="s">
        <v>172</v>
      </c>
    </row>
    <row r="14" spans="1:75" s="48" customFormat="1" ht="30" customHeight="1" x14ac:dyDescent="0.15">
      <c r="A14" s="99" t="s">
        <v>173</v>
      </c>
      <c r="B14" s="99" t="s">
        <v>174</v>
      </c>
      <c r="C14" s="113" t="s">
        <v>297</v>
      </c>
      <c r="D14" s="99" t="s">
        <v>175</v>
      </c>
      <c r="E14" s="113" t="s">
        <v>298</v>
      </c>
      <c r="F14" s="52"/>
      <c r="G14" s="54"/>
      <c r="H14" s="52" t="s">
        <v>140</v>
      </c>
      <c r="I14" s="55">
        <v>20768</v>
      </c>
      <c r="J14" s="52"/>
      <c r="K14" s="54"/>
      <c r="L14" s="52" t="s">
        <v>140</v>
      </c>
      <c r="M14" s="55">
        <v>11891</v>
      </c>
      <c r="N14" s="52"/>
      <c r="O14" s="55"/>
      <c r="P14" s="52" t="s">
        <v>140</v>
      </c>
      <c r="Q14" s="55">
        <v>6292</v>
      </c>
      <c r="R14" s="55">
        <v>5236</v>
      </c>
      <c r="S14" s="55"/>
      <c r="T14" s="55"/>
      <c r="U14" s="52" t="s">
        <v>140</v>
      </c>
      <c r="V14" s="55">
        <v>10626</v>
      </c>
      <c r="W14" s="55">
        <v>11341</v>
      </c>
      <c r="X14" s="55"/>
      <c r="Y14" s="55"/>
      <c r="Z14" s="55" t="s">
        <v>149</v>
      </c>
      <c r="AA14" s="55">
        <v>11341</v>
      </c>
      <c r="AB14" s="55">
        <v>7744</v>
      </c>
      <c r="AC14" s="55"/>
      <c r="AD14" s="55"/>
      <c r="AE14" s="55" t="s">
        <v>149</v>
      </c>
      <c r="AF14" s="55">
        <v>7744</v>
      </c>
      <c r="AG14" s="55">
        <v>7744</v>
      </c>
      <c r="AH14" s="55"/>
      <c r="AI14" s="55"/>
      <c r="AJ14" s="55" t="s">
        <v>149</v>
      </c>
      <c r="AK14" s="55">
        <v>7744</v>
      </c>
      <c r="AL14" s="55" t="s">
        <v>163</v>
      </c>
      <c r="AM14" s="55">
        <v>8206</v>
      </c>
      <c r="AN14" s="52" t="s">
        <v>4</v>
      </c>
      <c r="AO14" s="55">
        <v>7381</v>
      </c>
      <c r="AP14" s="55">
        <v>11781</v>
      </c>
      <c r="AQ14" s="55">
        <v>9571</v>
      </c>
      <c r="AR14" s="55"/>
      <c r="AS14" s="55">
        <v>12551</v>
      </c>
      <c r="AT14" s="56">
        <v>12892</v>
      </c>
      <c r="AU14" s="55">
        <v>17006</v>
      </c>
      <c r="AV14" s="55">
        <v>17006</v>
      </c>
      <c r="AW14" s="55">
        <v>28468</v>
      </c>
      <c r="AX14" s="55">
        <v>9581</v>
      </c>
      <c r="AY14" s="55">
        <v>7337</v>
      </c>
      <c r="AZ14" s="55">
        <v>15301</v>
      </c>
      <c r="BA14" s="55">
        <v>10274</v>
      </c>
      <c r="BB14" s="58"/>
      <c r="BC14" s="58"/>
      <c r="BD14" s="58"/>
      <c r="BE14" s="58"/>
      <c r="BF14" s="58"/>
      <c r="BG14" s="58"/>
      <c r="BH14" s="58"/>
      <c r="BI14" s="58"/>
      <c r="BJ14" s="59"/>
      <c r="BK14" s="59"/>
      <c r="BL14" s="59"/>
      <c r="BM14" s="56"/>
      <c r="BN14" s="52"/>
      <c r="BO14" s="54"/>
      <c r="BP14" s="52" t="s">
        <v>24</v>
      </c>
      <c r="BQ14" s="52"/>
      <c r="BR14" s="27"/>
      <c r="BS14" s="68"/>
      <c r="BT14" s="53" t="s">
        <v>151</v>
      </c>
      <c r="BU14" s="79" t="s">
        <v>177</v>
      </c>
      <c r="BV14" s="80" t="s">
        <v>265</v>
      </c>
      <c r="BW14" s="78" t="s">
        <v>100</v>
      </c>
    </row>
    <row r="15" spans="1:75" s="48" customFormat="1" ht="44.25" customHeight="1" x14ac:dyDescent="0.15">
      <c r="A15" s="99" t="s">
        <v>178</v>
      </c>
      <c r="B15" s="111" t="s">
        <v>179</v>
      </c>
      <c r="C15" s="110" t="s">
        <v>180</v>
      </c>
      <c r="D15" s="107" t="s">
        <v>181</v>
      </c>
      <c r="E15" s="110" t="s">
        <v>183</v>
      </c>
      <c r="F15" s="52"/>
      <c r="G15" s="55"/>
      <c r="H15" s="52" t="s">
        <v>140</v>
      </c>
      <c r="I15" s="55">
        <v>20174</v>
      </c>
      <c r="J15" s="52"/>
      <c r="K15" s="55"/>
      <c r="L15" s="52" t="s">
        <v>140</v>
      </c>
      <c r="M15" s="55">
        <v>11336</v>
      </c>
      <c r="N15" s="52"/>
      <c r="O15" s="55"/>
      <c r="P15" s="52" t="s">
        <v>140</v>
      </c>
      <c r="Q15" s="55">
        <v>5737</v>
      </c>
      <c r="R15" s="55">
        <v>5071</v>
      </c>
      <c r="S15" s="55"/>
      <c r="T15" s="55"/>
      <c r="U15" s="52" t="s">
        <v>140</v>
      </c>
      <c r="V15" s="55">
        <v>9973</v>
      </c>
      <c r="W15" s="55">
        <v>12413</v>
      </c>
      <c r="X15" s="52"/>
      <c r="Y15" s="55"/>
      <c r="Z15" s="55" t="s">
        <v>149</v>
      </c>
      <c r="AA15" s="55">
        <v>10576</v>
      </c>
      <c r="AB15" s="55">
        <v>8129</v>
      </c>
      <c r="AC15" s="55"/>
      <c r="AD15" s="55"/>
      <c r="AE15" s="55" t="s">
        <v>149</v>
      </c>
      <c r="AF15" s="55">
        <v>8129</v>
      </c>
      <c r="AG15" s="55">
        <v>8129</v>
      </c>
      <c r="AH15" s="55"/>
      <c r="AI15" s="55"/>
      <c r="AJ15" s="55" t="s">
        <v>149</v>
      </c>
      <c r="AK15" s="55">
        <v>8129</v>
      </c>
      <c r="AL15" s="55"/>
      <c r="AM15" s="55"/>
      <c r="AN15" s="55" t="s">
        <v>140</v>
      </c>
      <c r="AO15" s="55">
        <v>7051</v>
      </c>
      <c r="AP15" s="55">
        <v>12881</v>
      </c>
      <c r="AQ15" s="55">
        <v>8753</v>
      </c>
      <c r="AR15" s="55"/>
      <c r="AS15" s="55">
        <v>11996</v>
      </c>
      <c r="AT15" s="55">
        <v>11996</v>
      </c>
      <c r="AU15" s="55">
        <v>16676</v>
      </c>
      <c r="AV15" s="55">
        <v>16676</v>
      </c>
      <c r="AW15" s="55">
        <v>28220</v>
      </c>
      <c r="AX15" s="55">
        <v>10681</v>
      </c>
      <c r="AY15" s="55">
        <v>6845</v>
      </c>
      <c r="AZ15" s="55">
        <v>14306</v>
      </c>
      <c r="BA15" s="55">
        <v>8804</v>
      </c>
      <c r="BB15" s="58"/>
      <c r="BC15" s="58"/>
      <c r="BD15" s="58"/>
      <c r="BE15" s="58"/>
      <c r="BF15" s="58"/>
      <c r="BG15" s="58"/>
      <c r="BH15" s="58"/>
      <c r="BI15" s="58"/>
      <c r="BJ15" s="59"/>
      <c r="BK15" s="59"/>
      <c r="BL15" s="59"/>
      <c r="BM15" s="56"/>
      <c r="BN15" s="52"/>
      <c r="BO15" s="54"/>
      <c r="BP15" s="52" t="s">
        <v>24</v>
      </c>
      <c r="BQ15" s="52"/>
      <c r="BR15" s="68"/>
      <c r="BS15" s="68" t="s">
        <v>299</v>
      </c>
      <c r="BT15" s="53" t="s">
        <v>151</v>
      </c>
      <c r="BU15" s="73" t="s">
        <v>300</v>
      </c>
      <c r="BV15" s="81" t="s">
        <v>301</v>
      </c>
      <c r="BW15" s="74" t="s">
        <v>68</v>
      </c>
    </row>
    <row r="16" spans="1:75" s="48" customFormat="1" ht="46.5" customHeight="1" x14ac:dyDescent="0.15">
      <c r="A16" s="99" t="s">
        <v>185</v>
      </c>
      <c r="B16" s="105" t="s">
        <v>248</v>
      </c>
      <c r="C16" s="108" t="s">
        <v>302</v>
      </c>
      <c r="D16" s="107" t="s">
        <v>30</v>
      </c>
      <c r="E16" s="106" t="s">
        <v>238</v>
      </c>
      <c r="F16" s="52"/>
      <c r="G16" s="54"/>
      <c r="H16" s="52" t="s">
        <v>140</v>
      </c>
      <c r="I16" s="55">
        <v>20152</v>
      </c>
      <c r="J16" s="52"/>
      <c r="K16" s="54"/>
      <c r="L16" s="52" t="s">
        <v>140</v>
      </c>
      <c r="M16" s="55">
        <v>11165</v>
      </c>
      <c r="N16" s="52"/>
      <c r="O16" s="55"/>
      <c r="P16" s="52" t="s">
        <v>140</v>
      </c>
      <c r="Q16" s="55">
        <v>5676</v>
      </c>
      <c r="R16" s="55">
        <v>5005</v>
      </c>
      <c r="S16" s="55"/>
      <c r="T16" s="55"/>
      <c r="U16" s="52" t="s">
        <v>140</v>
      </c>
      <c r="V16" s="55">
        <v>10010</v>
      </c>
      <c r="W16" s="55">
        <v>12540</v>
      </c>
      <c r="X16" s="52" t="s">
        <v>142</v>
      </c>
      <c r="Y16" s="55">
        <v>11110</v>
      </c>
      <c r="Z16" s="52" t="s">
        <v>11</v>
      </c>
      <c r="AA16" s="55">
        <v>10285</v>
      </c>
      <c r="AB16" s="55">
        <v>8943</v>
      </c>
      <c r="AC16" s="52" t="s">
        <v>142</v>
      </c>
      <c r="AD16" s="55">
        <v>8063</v>
      </c>
      <c r="AE16" s="52" t="s">
        <v>11</v>
      </c>
      <c r="AF16" s="55">
        <v>8063</v>
      </c>
      <c r="AG16" s="55">
        <v>8943</v>
      </c>
      <c r="AH16" s="52" t="s">
        <v>142</v>
      </c>
      <c r="AI16" s="55">
        <v>8063</v>
      </c>
      <c r="AJ16" s="52" t="s">
        <v>11</v>
      </c>
      <c r="AK16" s="55">
        <v>8063</v>
      </c>
      <c r="AL16" s="55"/>
      <c r="AM16" s="55"/>
      <c r="AN16" s="55" t="s">
        <v>140</v>
      </c>
      <c r="AO16" s="55">
        <v>7216</v>
      </c>
      <c r="AP16" s="55">
        <v>12980</v>
      </c>
      <c r="AQ16" s="55">
        <v>9451</v>
      </c>
      <c r="AR16" s="55"/>
      <c r="AS16" s="55">
        <v>12276</v>
      </c>
      <c r="AT16" s="56">
        <v>12276</v>
      </c>
      <c r="AU16" s="55">
        <v>16775</v>
      </c>
      <c r="AV16" s="55">
        <v>16775</v>
      </c>
      <c r="AW16" s="55">
        <v>28572</v>
      </c>
      <c r="AX16" s="55">
        <v>10780</v>
      </c>
      <c r="AY16" s="55">
        <v>6813</v>
      </c>
      <c r="AZ16" s="55">
        <v>16500</v>
      </c>
      <c r="BA16" s="55">
        <v>11473</v>
      </c>
      <c r="BB16" s="57"/>
      <c r="BC16" s="58"/>
      <c r="BD16" s="58"/>
      <c r="BE16" s="58"/>
      <c r="BF16" s="57"/>
      <c r="BG16" s="58"/>
      <c r="BH16" s="58"/>
      <c r="BI16" s="58"/>
      <c r="BJ16" s="53"/>
      <c r="BK16" s="59"/>
      <c r="BL16" s="59"/>
      <c r="BM16" s="56"/>
      <c r="BN16" s="52"/>
      <c r="BO16" s="54"/>
      <c r="BP16" s="52" t="s">
        <v>24</v>
      </c>
      <c r="BQ16" s="52"/>
      <c r="BR16" s="68"/>
      <c r="BS16" s="68" t="s">
        <v>266</v>
      </c>
      <c r="BT16" s="53" t="s">
        <v>151</v>
      </c>
      <c r="BU16" s="66" t="s">
        <v>267</v>
      </c>
      <c r="BV16" s="72" t="s">
        <v>239</v>
      </c>
      <c r="BW16" s="71" t="s">
        <v>187</v>
      </c>
    </row>
    <row r="17" spans="1:77" s="48" customFormat="1" ht="47.25" customHeight="1" x14ac:dyDescent="0.15">
      <c r="A17" s="99" t="s">
        <v>188</v>
      </c>
      <c r="B17" s="105" t="s">
        <v>335</v>
      </c>
      <c r="C17" s="108" t="s">
        <v>303</v>
      </c>
      <c r="D17" s="107" t="s">
        <v>189</v>
      </c>
      <c r="E17" s="106" t="s">
        <v>336</v>
      </c>
      <c r="F17" s="52"/>
      <c r="G17" s="55"/>
      <c r="H17" s="52" t="s">
        <v>140</v>
      </c>
      <c r="I17" s="55">
        <v>20955</v>
      </c>
      <c r="J17" s="52"/>
      <c r="K17" s="55"/>
      <c r="L17" s="52" t="s">
        <v>140</v>
      </c>
      <c r="M17" s="55">
        <v>11445</v>
      </c>
      <c r="N17" s="52"/>
      <c r="O17" s="55"/>
      <c r="P17" s="52" t="s">
        <v>140</v>
      </c>
      <c r="Q17" s="55">
        <v>5879</v>
      </c>
      <c r="R17" s="55">
        <v>5725</v>
      </c>
      <c r="S17" s="55"/>
      <c r="T17" s="55"/>
      <c r="U17" s="52" t="s">
        <v>140</v>
      </c>
      <c r="V17" s="55">
        <v>10290</v>
      </c>
      <c r="W17" s="55">
        <v>10868</v>
      </c>
      <c r="X17" s="55"/>
      <c r="Y17" s="55"/>
      <c r="Z17" s="55" t="s">
        <v>149</v>
      </c>
      <c r="AA17" s="55">
        <v>10868</v>
      </c>
      <c r="AB17" s="55">
        <v>6848</v>
      </c>
      <c r="AC17" s="55"/>
      <c r="AD17" s="55"/>
      <c r="AE17" s="55" t="s">
        <v>149</v>
      </c>
      <c r="AF17" s="55">
        <v>6848</v>
      </c>
      <c r="AG17" s="55">
        <v>6848</v>
      </c>
      <c r="AH17" s="55"/>
      <c r="AI17" s="55"/>
      <c r="AJ17" s="55" t="s">
        <v>149</v>
      </c>
      <c r="AK17" s="55">
        <v>6848</v>
      </c>
      <c r="AL17" s="55"/>
      <c r="AM17" s="55"/>
      <c r="AN17" s="55" t="s">
        <v>140</v>
      </c>
      <c r="AO17" s="55">
        <v>7859</v>
      </c>
      <c r="AP17" s="55">
        <v>12045</v>
      </c>
      <c r="AQ17" s="55">
        <v>8382</v>
      </c>
      <c r="AR17" s="55"/>
      <c r="AS17" s="55">
        <v>10916</v>
      </c>
      <c r="AT17" s="56">
        <v>10916</v>
      </c>
      <c r="AU17" s="55">
        <v>16500</v>
      </c>
      <c r="AV17" s="55">
        <v>16500</v>
      </c>
      <c r="AW17" s="55">
        <v>29000</v>
      </c>
      <c r="AX17" s="55">
        <v>9245</v>
      </c>
      <c r="AY17" s="55">
        <v>6574</v>
      </c>
      <c r="AZ17" s="55">
        <v>14883</v>
      </c>
      <c r="BA17" s="55">
        <v>9856</v>
      </c>
      <c r="BB17" s="58"/>
      <c r="BC17" s="58"/>
      <c r="BD17" s="58"/>
      <c r="BE17" s="58"/>
      <c r="BF17" s="58"/>
      <c r="BG17" s="58"/>
      <c r="BH17" s="58"/>
      <c r="BI17" s="58"/>
      <c r="BJ17" s="59"/>
      <c r="BK17" s="59"/>
      <c r="BL17" s="59"/>
      <c r="BM17" s="56"/>
      <c r="BN17" s="52"/>
      <c r="BO17" s="54"/>
      <c r="BP17" s="52" t="s">
        <v>24</v>
      </c>
      <c r="BQ17" s="52"/>
      <c r="BR17" s="68"/>
      <c r="BS17" s="68" t="s">
        <v>304</v>
      </c>
      <c r="BT17" s="53" t="s">
        <v>151</v>
      </c>
      <c r="BU17" s="66" t="s">
        <v>268</v>
      </c>
      <c r="BV17" s="82" t="s">
        <v>305</v>
      </c>
      <c r="BW17" s="67" t="s">
        <v>306</v>
      </c>
      <c r="BX17" s="49"/>
    </row>
    <row r="18" spans="1:77" s="48" customFormat="1" ht="30" customHeight="1" x14ac:dyDescent="0.15">
      <c r="A18" s="99" t="s">
        <v>112</v>
      </c>
      <c r="B18" s="107" t="s">
        <v>76</v>
      </c>
      <c r="C18" s="108" t="s">
        <v>307</v>
      </c>
      <c r="D18" s="107" t="s">
        <v>192</v>
      </c>
      <c r="E18" s="108" t="s">
        <v>308</v>
      </c>
      <c r="F18" s="52"/>
      <c r="G18" s="55"/>
      <c r="H18" s="52" t="s">
        <v>140</v>
      </c>
      <c r="I18" s="55">
        <v>20438</v>
      </c>
      <c r="J18" s="52"/>
      <c r="K18" s="55"/>
      <c r="L18" s="52" t="s">
        <v>140</v>
      </c>
      <c r="M18" s="55">
        <v>11561</v>
      </c>
      <c r="N18" s="52"/>
      <c r="O18" s="55"/>
      <c r="P18" s="52"/>
      <c r="Q18" s="59"/>
      <c r="R18" s="55">
        <v>4906</v>
      </c>
      <c r="S18" s="52"/>
      <c r="T18" s="55"/>
      <c r="U18" s="52" t="s">
        <v>140</v>
      </c>
      <c r="V18" s="55">
        <v>10296</v>
      </c>
      <c r="W18" s="55">
        <v>11011</v>
      </c>
      <c r="X18" s="55"/>
      <c r="Y18" s="55"/>
      <c r="Z18" s="55" t="s">
        <v>149</v>
      </c>
      <c r="AA18" s="55">
        <v>11011</v>
      </c>
      <c r="AB18" s="55">
        <v>7414</v>
      </c>
      <c r="AC18" s="55"/>
      <c r="AD18" s="55"/>
      <c r="AE18" s="55" t="s">
        <v>149</v>
      </c>
      <c r="AF18" s="55">
        <v>7414</v>
      </c>
      <c r="AG18" s="55">
        <v>7414</v>
      </c>
      <c r="AH18" s="55"/>
      <c r="AI18" s="55"/>
      <c r="AJ18" s="55" t="s">
        <v>149</v>
      </c>
      <c r="AK18" s="55">
        <v>7414</v>
      </c>
      <c r="AL18" s="52" t="s">
        <v>156</v>
      </c>
      <c r="AM18" s="55">
        <v>7876</v>
      </c>
      <c r="AN18" s="52" t="s">
        <v>157</v>
      </c>
      <c r="AO18" s="55">
        <v>7051</v>
      </c>
      <c r="AP18" s="55">
        <v>11451</v>
      </c>
      <c r="AQ18" s="55">
        <v>9736</v>
      </c>
      <c r="AR18" s="59"/>
      <c r="AS18" s="55">
        <v>12221</v>
      </c>
      <c r="AT18" s="56">
        <v>12562</v>
      </c>
      <c r="AU18" s="55">
        <v>16676</v>
      </c>
      <c r="AV18" s="55">
        <v>16676</v>
      </c>
      <c r="AW18" s="55">
        <v>28138</v>
      </c>
      <c r="AX18" s="55">
        <v>9251</v>
      </c>
      <c r="AY18" s="55">
        <v>7007</v>
      </c>
      <c r="AZ18" s="55">
        <v>14971</v>
      </c>
      <c r="BA18" s="55">
        <v>9944</v>
      </c>
      <c r="BB18" s="83"/>
      <c r="BC18" s="58"/>
      <c r="BD18" s="58"/>
      <c r="BE18" s="58"/>
      <c r="BF18" s="58"/>
      <c r="BG18" s="58"/>
      <c r="BH18" s="58"/>
      <c r="BI18" s="58"/>
      <c r="BJ18" s="59"/>
      <c r="BK18" s="59"/>
      <c r="BL18" s="59"/>
      <c r="BM18" s="56"/>
      <c r="BN18" s="52" t="s">
        <v>156</v>
      </c>
      <c r="BO18" s="55">
        <v>4026</v>
      </c>
      <c r="BP18" s="52" t="s">
        <v>193</v>
      </c>
      <c r="BQ18" s="55">
        <v>3201</v>
      </c>
      <c r="BR18" s="68"/>
      <c r="BS18" s="68" t="s">
        <v>309</v>
      </c>
      <c r="BT18" s="53"/>
      <c r="BU18" s="70" t="s">
        <v>223</v>
      </c>
      <c r="BV18" s="72" t="s">
        <v>310</v>
      </c>
      <c r="BW18" s="71" t="s">
        <v>197</v>
      </c>
    </row>
    <row r="19" spans="1:77" s="48" customFormat="1" ht="30" customHeight="1" x14ac:dyDescent="0.15">
      <c r="A19" s="98" t="s">
        <v>337</v>
      </c>
      <c r="B19" s="109" t="s">
        <v>343</v>
      </c>
      <c r="C19" s="108" t="s">
        <v>86</v>
      </c>
      <c r="D19" s="107" t="s">
        <v>162</v>
      </c>
      <c r="E19" s="108" t="s">
        <v>105</v>
      </c>
      <c r="F19" s="52"/>
      <c r="G19" s="55"/>
      <c r="H19" s="52" t="s">
        <v>140</v>
      </c>
      <c r="I19" s="55">
        <v>20174</v>
      </c>
      <c r="J19" s="52"/>
      <c r="K19" s="55"/>
      <c r="L19" s="52" t="s">
        <v>140</v>
      </c>
      <c r="M19" s="55">
        <v>11336</v>
      </c>
      <c r="N19" s="52"/>
      <c r="O19" s="55"/>
      <c r="P19" s="52" t="s">
        <v>140</v>
      </c>
      <c r="Q19" s="55">
        <v>5737</v>
      </c>
      <c r="R19" s="55">
        <v>5071</v>
      </c>
      <c r="S19" s="55"/>
      <c r="T19" s="55"/>
      <c r="U19" s="52" t="s">
        <v>140</v>
      </c>
      <c r="V19" s="55">
        <v>9973</v>
      </c>
      <c r="W19" s="55">
        <v>12413</v>
      </c>
      <c r="X19" s="52"/>
      <c r="Y19" s="55"/>
      <c r="Z19" s="55" t="s">
        <v>149</v>
      </c>
      <c r="AA19" s="55">
        <v>10576</v>
      </c>
      <c r="AB19" s="55">
        <v>8129</v>
      </c>
      <c r="AC19" s="55"/>
      <c r="AD19" s="55"/>
      <c r="AE19" s="55" t="s">
        <v>149</v>
      </c>
      <c r="AF19" s="55">
        <v>8129</v>
      </c>
      <c r="AG19" s="55">
        <v>8129</v>
      </c>
      <c r="AH19" s="55"/>
      <c r="AI19" s="55"/>
      <c r="AJ19" s="55" t="s">
        <v>149</v>
      </c>
      <c r="AK19" s="55">
        <v>8129</v>
      </c>
      <c r="AL19" s="55"/>
      <c r="AM19" s="55"/>
      <c r="AN19" s="55" t="s">
        <v>140</v>
      </c>
      <c r="AO19" s="55">
        <v>7051</v>
      </c>
      <c r="AP19" s="55">
        <v>12881</v>
      </c>
      <c r="AQ19" s="55">
        <v>8753</v>
      </c>
      <c r="AR19" s="55"/>
      <c r="AS19" s="55">
        <v>11996</v>
      </c>
      <c r="AT19" s="56">
        <v>11996</v>
      </c>
      <c r="AU19" s="55">
        <v>16676</v>
      </c>
      <c r="AV19" s="55">
        <v>16676</v>
      </c>
      <c r="AW19" s="55">
        <v>28220</v>
      </c>
      <c r="AX19" s="55">
        <v>10681</v>
      </c>
      <c r="AY19" s="55">
        <v>6845</v>
      </c>
      <c r="AZ19" s="55">
        <v>14306</v>
      </c>
      <c r="BA19" s="55">
        <v>8804</v>
      </c>
      <c r="BB19" s="58"/>
      <c r="BC19" s="58"/>
      <c r="BD19" s="58"/>
      <c r="BE19" s="58"/>
      <c r="BF19" s="58"/>
      <c r="BG19" s="58"/>
      <c r="BH19" s="58"/>
      <c r="BI19" s="58"/>
      <c r="BJ19" s="59"/>
      <c r="BK19" s="59"/>
      <c r="BL19" s="59"/>
      <c r="BM19" s="56"/>
      <c r="BN19" s="52"/>
      <c r="BO19" s="54"/>
      <c r="BP19" s="52"/>
      <c r="BQ19" s="52"/>
      <c r="BR19" s="68"/>
      <c r="BS19" s="68" t="s">
        <v>243</v>
      </c>
      <c r="BT19" s="53" t="s">
        <v>151</v>
      </c>
      <c r="BU19" s="70" t="s">
        <v>186</v>
      </c>
      <c r="BV19" s="84" t="s">
        <v>311</v>
      </c>
      <c r="BW19" s="71" t="s">
        <v>236</v>
      </c>
    </row>
    <row r="20" spans="1:77" s="48" customFormat="1" ht="36" customHeight="1" x14ac:dyDescent="0.15">
      <c r="A20" s="98"/>
      <c r="B20" s="109"/>
      <c r="C20" s="108"/>
      <c r="D20" s="107"/>
      <c r="E20" s="108"/>
      <c r="F20" s="52"/>
      <c r="G20" s="55"/>
      <c r="H20" s="52"/>
      <c r="I20" s="55"/>
      <c r="J20" s="52"/>
      <c r="K20" s="55"/>
      <c r="L20" s="52"/>
      <c r="M20" s="55"/>
      <c r="N20" s="52"/>
      <c r="O20" s="55"/>
      <c r="P20" s="52"/>
      <c r="Q20" s="55"/>
      <c r="R20" s="55"/>
      <c r="S20" s="55"/>
      <c r="T20" s="55"/>
      <c r="U20" s="52"/>
      <c r="V20" s="55"/>
      <c r="W20" s="55"/>
      <c r="X20" s="52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  <c r="AW20" s="55"/>
      <c r="AX20" s="55"/>
      <c r="AY20" s="55"/>
      <c r="AZ20" s="55"/>
      <c r="BA20" s="55"/>
      <c r="BB20" s="58"/>
      <c r="BC20" s="58"/>
      <c r="BD20" s="58"/>
      <c r="BE20" s="58"/>
      <c r="BF20" s="58"/>
      <c r="BG20" s="58"/>
      <c r="BH20" s="58"/>
      <c r="BI20" s="58"/>
      <c r="BJ20" s="59"/>
      <c r="BK20" s="59"/>
      <c r="BL20" s="59"/>
      <c r="BM20" s="56"/>
      <c r="BN20" s="52"/>
      <c r="BO20" s="54"/>
      <c r="BP20" s="52" t="s">
        <v>24</v>
      </c>
      <c r="BQ20" s="52"/>
      <c r="BR20" s="68"/>
      <c r="BS20" s="68" t="s">
        <v>269</v>
      </c>
      <c r="BT20" s="53" t="s">
        <v>151</v>
      </c>
      <c r="BU20" s="70" t="s">
        <v>270</v>
      </c>
      <c r="BV20" s="82" t="s">
        <v>70</v>
      </c>
      <c r="BW20" s="67" t="s">
        <v>312</v>
      </c>
    </row>
    <row r="21" spans="1:77" s="48" customFormat="1" ht="30" customHeight="1" x14ac:dyDescent="0.15">
      <c r="A21" s="99" t="s">
        <v>200</v>
      </c>
      <c r="B21" s="105" t="s">
        <v>313</v>
      </c>
      <c r="C21" s="108" t="s">
        <v>35</v>
      </c>
      <c r="D21" s="107" t="s">
        <v>75</v>
      </c>
      <c r="E21" s="108" t="s">
        <v>314</v>
      </c>
      <c r="F21" s="52"/>
      <c r="G21" s="55"/>
      <c r="H21" s="52" t="s">
        <v>140</v>
      </c>
      <c r="I21" s="55">
        <v>20955</v>
      </c>
      <c r="J21" s="52"/>
      <c r="K21" s="55"/>
      <c r="L21" s="52" t="s">
        <v>140</v>
      </c>
      <c r="M21" s="55">
        <v>11445</v>
      </c>
      <c r="N21" s="52"/>
      <c r="O21" s="55"/>
      <c r="P21" s="52" t="s">
        <v>140</v>
      </c>
      <c r="Q21" s="55">
        <v>5879</v>
      </c>
      <c r="R21" s="55">
        <v>5725</v>
      </c>
      <c r="S21" s="55"/>
      <c r="T21" s="55"/>
      <c r="U21" s="52" t="s">
        <v>140</v>
      </c>
      <c r="V21" s="55">
        <v>10290</v>
      </c>
      <c r="W21" s="55">
        <v>10868</v>
      </c>
      <c r="X21" s="55"/>
      <c r="Y21" s="55"/>
      <c r="Z21" s="55" t="s">
        <v>149</v>
      </c>
      <c r="AA21" s="55">
        <v>10868</v>
      </c>
      <c r="AB21" s="55">
        <v>6848</v>
      </c>
      <c r="AC21" s="55"/>
      <c r="AD21" s="55"/>
      <c r="AE21" s="55" t="s">
        <v>149</v>
      </c>
      <c r="AF21" s="55">
        <v>6848</v>
      </c>
      <c r="AG21" s="55">
        <v>6848</v>
      </c>
      <c r="AH21" s="55"/>
      <c r="AI21" s="55"/>
      <c r="AJ21" s="55" t="s">
        <v>149</v>
      </c>
      <c r="AK21" s="55">
        <v>6848</v>
      </c>
      <c r="AL21" s="55"/>
      <c r="AM21" s="55"/>
      <c r="AN21" s="55" t="s">
        <v>140</v>
      </c>
      <c r="AO21" s="55">
        <v>7859</v>
      </c>
      <c r="AP21" s="55">
        <v>12045</v>
      </c>
      <c r="AQ21" s="55">
        <v>8382</v>
      </c>
      <c r="AR21" s="55"/>
      <c r="AS21" s="55">
        <v>10916</v>
      </c>
      <c r="AT21" s="56">
        <v>10916</v>
      </c>
      <c r="AU21" s="55">
        <v>16500</v>
      </c>
      <c r="AV21" s="55">
        <v>16500</v>
      </c>
      <c r="AW21" s="55">
        <v>29000</v>
      </c>
      <c r="AX21" s="55">
        <v>9245</v>
      </c>
      <c r="AY21" s="55">
        <v>6574</v>
      </c>
      <c r="AZ21" s="55">
        <v>14883</v>
      </c>
      <c r="BA21" s="55">
        <v>9856</v>
      </c>
      <c r="BB21" s="58"/>
      <c r="BC21" s="58"/>
      <c r="BD21" s="58"/>
      <c r="BE21" s="58"/>
      <c r="BF21" s="58"/>
      <c r="BG21" s="58"/>
      <c r="BH21" s="58"/>
      <c r="BI21" s="58"/>
      <c r="BJ21" s="59"/>
      <c r="BK21" s="59"/>
      <c r="BL21" s="59"/>
      <c r="BM21" s="56"/>
      <c r="BN21" s="52"/>
      <c r="BO21" s="54"/>
      <c r="BP21" s="52" t="s">
        <v>24</v>
      </c>
      <c r="BQ21" s="52"/>
      <c r="BR21" s="68"/>
      <c r="BS21" s="68"/>
      <c r="BT21" s="53" t="s">
        <v>151</v>
      </c>
      <c r="BU21" s="73" t="s">
        <v>315</v>
      </c>
      <c r="BV21" s="85" t="s">
        <v>271</v>
      </c>
      <c r="BW21" s="74" t="s">
        <v>152</v>
      </c>
      <c r="BX21" s="313"/>
      <c r="BY21" s="314"/>
    </row>
    <row r="22" spans="1:77" s="48" customFormat="1" ht="30" customHeight="1" x14ac:dyDescent="0.15">
      <c r="A22" s="99" t="s">
        <v>196</v>
      </c>
      <c r="B22" s="114" t="s">
        <v>249</v>
      </c>
      <c r="C22" s="110" t="s">
        <v>316</v>
      </c>
      <c r="D22" s="115" t="s">
        <v>201</v>
      </c>
      <c r="E22" s="110" t="s">
        <v>317</v>
      </c>
      <c r="F22" s="52"/>
      <c r="G22" s="54"/>
      <c r="H22" s="52" t="s">
        <v>140</v>
      </c>
      <c r="I22" s="55">
        <v>20768</v>
      </c>
      <c r="J22" s="52"/>
      <c r="K22" s="54"/>
      <c r="L22" s="52" t="s">
        <v>140</v>
      </c>
      <c r="M22" s="55">
        <v>11891</v>
      </c>
      <c r="N22" s="52"/>
      <c r="O22" s="55"/>
      <c r="P22" s="52" t="s">
        <v>140</v>
      </c>
      <c r="Q22" s="55">
        <v>6292</v>
      </c>
      <c r="R22" s="55">
        <v>5236</v>
      </c>
      <c r="S22" s="55"/>
      <c r="T22" s="55"/>
      <c r="U22" s="52" t="s">
        <v>140</v>
      </c>
      <c r="V22" s="55">
        <v>10626</v>
      </c>
      <c r="W22" s="55">
        <v>11341</v>
      </c>
      <c r="X22" s="55"/>
      <c r="Y22" s="55"/>
      <c r="Z22" s="55" t="s">
        <v>149</v>
      </c>
      <c r="AA22" s="55">
        <v>11341</v>
      </c>
      <c r="AB22" s="55">
        <v>7744</v>
      </c>
      <c r="AC22" s="55"/>
      <c r="AD22" s="55"/>
      <c r="AE22" s="55" t="s">
        <v>149</v>
      </c>
      <c r="AF22" s="55">
        <v>7744</v>
      </c>
      <c r="AG22" s="55">
        <v>7744</v>
      </c>
      <c r="AH22" s="55"/>
      <c r="AI22" s="55"/>
      <c r="AJ22" s="55" t="s">
        <v>149</v>
      </c>
      <c r="AK22" s="55">
        <v>7744</v>
      </c>
      <c r="AL22" s="55" t="s">
        <v>163</v>
      </c>
      <c r="AM22" s="55">
        <v>8206</v>
      </c>
      <c r="AN22" s="52" t="s">
        <v>4</v>
      </c>
      <c r="AO22" s="55">
        <v>7381</v>
      </c>
      <c r="AP22" s="55">
        <v>11781</v>
      </c>
      <c r="AQ22" s="55">
        <v>9571</v>
      </c>
      <c r="AR22" s="86"/>
      <c r="AS22" s="55">
        <v>12551</v>
      </c>
      <c r="AT22" s="56">
        <v>12892</v>
      </c>
      <c r="AU22" s="55">
        <v>17006</v>
      </c>
      <c r="AV22" s="55">
        <v>17006</v>
      </c>
      <c r="AW22" s="55">
        <v>28468</v>
      </c>
      <c r="AX22" s="55">
        <v>9581</v>
      </c>
      <c r="AY22" s="55">
        <v>7337</v>
      </c>
      <c r="AZ22" s="55">
        <v>15301</v>
      </c>
      <c r="BA22" s="55">
        <v>10274</v>
      </c>
      <c r="BB22" s="58"/>
      <c r="BC22" s="58"/>
      <c r="BD22" s="58"/>
      <c r="BE22" s="58"/>
      <c r="BF22" s="58"/>
      <c r="BG22" s="58"/>
      <c r="BH22" s="58"/>
      <c r="BI22" s="58"/>
      <c r="BJ22" s="59"/>
      <c r="BK22" s="59"/>
      <c r="BL22" s="59"/>
      <c r="BM22" s="56"/>
      <c r="BN22" s="55"/>
      <c r="BO22" s="54"/>
      <c r="BP22" s="52" t="s">
        <v>24</v>
      </c>
      <c r="BQ22" s="55"/>
      <c r="BR22" s="27"/>
      <c r="BS22" s="68"/>
      <c r="BT22" s="53" t="s">
        <v>151</v>
      </c>
      <c r="BU22" s="70" t="s">
        <v>224</v>
      </c>
      <c r="BV22" s="72" t="s">
        <v>272</v>
      </c>
      <c r="BW22" s="71" t="s">
        <v>202</v>
      </c>
    </row>
    <row r="23" spans="1:77" s="48" customFormat="1" ht="13.5" x14ac:dyDescent="0.15">
      <c r="A23" s="99" t="s">
        <v>124</v>
      </c>
      <c r="B23" s="107" t="s">
        <v>99</v>
      </c>
      <c r="C23" s="108" t="s">
        <v>318</v>
      </c>
      <c r="D23" s="107" t="s">
        <v>203</v>
      </c>
      <c r="E23" s="108" t="s">
        <v>319</v>
      </c>
      <c r="F23" s="52"/>
      <c r="G23" s="55"/>
      <c r="H23" s="52" t="s">
        <v>140</v>
      </c>
      <c r="I23" s="55">
        <v>20438</v>
      </c>
      <c r="J23" s="52"/>
      <c r="K23" s="55"/>
      <c r="L23" s="52" t="s">
        <v>140</v>
      </c>
      <c r="M23" s="55">
        <v>11561</v>
      </c>
      <c r="N23" s="52" t="s">
        <v>156</v>
      </c>
      <c r="O23" s="55">
        <v>4592</v>
      </c>
      <c r="P23" s="52" t="s">
        <v>193</v>
      </c>
      <c r="Q23" s="55">
        <v>3800</v>
      </c>
      <c r="R23" s="55">
        <v>4906</v>
      </c>
      <c r="S23" s="52"/>
      <c r="T23" s="55"/>
      <c r="U23" s="52" t="s">
        <v>140</v>
      </c>
      <c r="V23" s="55">
        <v>10296</v>
      </c>
      <c r="W23" s="55">
        <v>11011</v>
      </c>
      <c r="X23" s="55"/>
      <c r="Y23" s="55"/>
      <c r="Z23" s="55" t="s">
        <v>149</v>
      </c>
      <c r="AA23" s="55">
        <v>11011</v>
      </c>
      <c r="AB23" s="55">
        <v>7414</v>
      </c>
      <c r="AC23" s="55"/>
      <c r="AD23" s="55"/>
      <c r="AE23" s="55" t="s">
        <v>149</v>
      </c>
      <c r="AF23" s="55">
        <v>7414</v>
      </c>
      <c r="AG23" s="55">
        <v>7414</v>
      </c>
      <c r="AH23" s="55"/>
      <c r="AI23" s="55"/>
      <c r="AJ23" s="55" t="s">
        <v>149</v>
      </c>
      <c r="AK23" s="55">
        <v>7414</v>
      </c>
      <c r="AL23" s="52" t="s">
        <v>156</v>
      </c>
      <c r="AM23" s="55">
        <v>7876</v>
      </c>
      <c r="AN23" s="52" t="s">
        <v>157</v>
      </c>
      <c r="AO23" s="55">
        <v>7051</v>
      </c>
      <c r="AP23" s="55">
        <v>11451</v>
      </c>
      <c r="AQ23" s="55">
        <v>9736</v>
      </c>
      <c r="AR23" s="55"/>
      <c r="AS23" s="55">
        <v>12221</v>
      </c>
      <c r="AT23" s="56">
        <v>12562</v>
      </c>
      <c r="AU23" s="55">
        <v>16676</v>
      </c>
      <c r="AV23" s="55">
        <v>16676</v>
      </c>
      <c r="AW23" s="55">
        <v>28138</v>
      </c>
      <c r="AX23" s="55">
        <v>9251</v>
      </c>
      <c r="AY23" s="55">
        <v>7007</v>
      </c>
      <c r="AZ23" s="55">
        <v>14971</v>
      </c>
      <c r="BA23" s="55">
        <v>9944</v>
      </c>
      <c r="BB23" s="58"/>
      <c r="BC23" s="58"/>
      <c r="BD23" s="58"/>
      <c r="BE23" s="58"/>
      <c r="BF23" s="58"/>
      <c r="BG23" s="58"/>
      <c r="BH23" s="58"/>
      <c r="BI23" s="58"/>
      <c r="BJ23" s="59"/>
      <c r="BK23" s="59"/>
      <c r="BL23" s="59"/>
      <c r="BM23" s="56"/>
      <c r="BN23" s="52" t="s">
        <v>156</v>
      </c>
      <c r="BO23" s="55">
        <v>4026</v>
      </c>
      <c r="BP23" s="52" t="s">
        <v>193</v>
      </c>
      <c r="BQ23" s="55">
        <v>3201</v>
      </c>
      <c r="BR23" s="68"/>
      <c r="BS23" s="68"/>
      <c r="BT23" s="53" t="s">
        <v>151</v>
      </c>
      <c r="BU23" s="70" t="s">
        <v>273</v>
      </c>
      <c r="BV23" s="72" t="s">
        <v>182</v>
      </c>
      <c r="BW23" s="71" t="s">
        <v>237</v>
      </c>
    </row>
    <row r="24" spans="1:77" s="48" customFormat="1" ht="30" customHeight="1" x14ac:dyDescent="0.15">
      <c r="A24" s="99" t="s">
        <v>91</v>
      </c>
      <c r="B24" s="107" t="s">
        <v>194</v>
      </c>
      <c r="C24" s="108" t="s">
        <v>320</v>
      </c>
      <c r="D24" s="107" t="s">
        <v>21</v>
      </c>
      <c r="E24" s="108" t="s">
        <v>321</v>
      </c>
      <c r="F24" s="52"/>
      <c r="G24" s="87"/>
      <c r="H24" s="52" t="s">
        <v>140</v>
      </c>
      <c r="I24" s="55">
        <v>20220</v>
      </c>
      <c r="J24" s="52"/>
      <c r="K24" s="55"/>
      <c r="L24" s="52" t="s">
        <v>140</v>
      </c>
      <c r="M24" s="55">
        <v>11310</v>
      </c>
      <c r="N24" s="52"/>
      <c r="O24" s="55"/>
      <c r="P24" s="52" t="s">
        <v>140</v>
      </c>
      <c r="Q24" s="55"/>
      <c r="R24" s="55">
        <v>4840</v>
      </c>
      <c r="S24" s="55"/>
      <c r="T24" s="55"/>
      <c r="U24" s="52" t="s">
        <v>140</v>
      </c>
      <c r="V24" s="55">
        <v>10155</v>
      </c>
      <c r="W24" s="55">
        <v>10870</v>
      </c>
      <c r="X24" s="55"/>
      <c r="Y24" s="55"/>
      <c r="Z24" s="55" t="s">
        <v>149</v>
      </c>
      <c r="AA24" s="55">
        <v>10870</v>
      </c>
      <c r="AB24" s="55">
        <v>7273</v>
      </c>
      <c r="AC24" s="55"/>
      <c r="AD24" s="55"/>
      <c r="AE24" s="55" t="s">
        <v>149</v>
      </c>
      <c r="AF24" s="55">
        <v>7273</v>
      </c>
      <c r="AG24" s="55">
        <v>7273</v>
      </c>
      <c r="AH24" s="55"/>
      <c r="AI24" s="55"/>
      <c r="AJ24" s="55" t="s">
        <v>149</v>
      </c>
      <c r="AK24" s="55">
        <v>7273</v>
      </c>
      <c r="AL24" s="55"/>
      <c r="AM24" s="55"/>
      <c r="AN24" s="55" t="s">
        <v>140</v>
      </c>
      <c r="AO24" s="55">
        <v>7735</v>
      </c>
      <c r="AP24" s="55">
        <v>11310</v>
      </c>
      <c r="AQ24" s="55">
        <v>9595</v>
      </c>
      <c r="AR24" s="55"/>
      <c r="AS24" s="55">
        <v>12080</v>
      </c>
      <c r="AT24" s="56">
        <v>12080</v>
      </c>
      <c r="AU24" s="55">
        <v>16610</v>
      </c>
      <c r="AV24" s="55">
        <v>16610</v>
      </c>
      <c r="AW24" s="55">
        <v>28072</v>
      </c>
      <c r="AX24" s="55">
        <v>9110</v>
      </c>
      <c r="AY24" s="55">
        <v>6826</v>
      </c>
      <c r="AZ24" s="55">
        <v>14830</v>
      </c>
      <c r="BA24" s="55">
        <v>9803</v>
      </c>
      <c r="BB24" s="58"/>
      <c r="BC24" s="58"/>
      <c r="BD24" s="58"/>
      <c r="BE24" s="58"/>
      <c r="BF24" s="58"/>
      <c r="BG24" s="58"/>
      <c r="BH24" s="58"/>
      <c r="BI24" s="58"/>
      <c r="BJ24" s="88"/>
      <c r="BK24" s="88"/>
      <c r="BL24" s="88"/>
      <c r="BM24" s="89"/>
      <c r="BN24" s="52"/>
      <c r="BO24" s="54"/>
      <c r="BP24" s="52" t="s">
        <v>24</v>
      </c>
      <c r="BQ24" s="52"/>
      <c r="BR24" s="68"/>
      <c r="BS24" s="68" t="s">
        <v>322</v>
      </c>
      <c r="BT24" s="53" t="s">
        <v>151</v>
      </c>
      <c r="BU24" s="66" t="s">
        <v>323</v>
      </c>
      <c r="BV24" s="72" t="s">
        <v>274</v>
      </c>
      <c r="BW24" s="71" t="s">
        <v>184</v>
      </c>
    </row>
    <row r="25" spans="1:77" s="48" customFormat="1" ht="30" customHeight="1" x14ac:dyDescent="0.15">
      <c r="A25" s="99" t="s">
        <v>204</v>
      </c>
      <c r="B25" s="105" t="s">
        <v>338</v>
      </c>
      <c r="C25" s="106" t="s">
        <v>339</v>
      </c>
      <c r="D25" s="105" t="s">
        <v>330</v>
      </c>
      <c r="E25" s="106" t="s">
        <v>340</v>
      </c>
      <c r="F25" s="52"/>
      <c r="G25" s="54"/>
      <c r="H25" s="52" t="s">
        <v>140</v>
      </c>
      <c r="I25" s="55">
        <v>20220</v>
      </c>
      <c r="J25" s="52"/>
      <c r="K25" s="54"/>
      <c r="L25" s="52" t="s">
        <v>140</v>
      </c>
      <c r="M25" s="55">
        <v>11310</v>
      </c>
      <c r="N25" s="52"/>
      <c r="O25" s="55"/>
      <c r="P25" s="52" t="s">
        <v>140</v>
      </c>
      <c r="Q25" s="55"/>
      <c r="R25" s="55">
        <v>4840</v>
      </c>
      <c r="S25" s="55"/>
      <c r="T25" s="55"/>
      <c r="U25" s="52" t="s">
        <v>140</v>
      </c>
      <c r="V25" s="55">
        <v>10155</v>
      </c>
      <c r="W25" s="55">
        <v>10870</v>
      </c>
      <c r="X25" s="55"/>
      <c r="Y25" s="55"/>
      <c r="Z25" s="55" t="s">
        <v>191</v>
      </c>
      <c r="AA25" s="55">
        <v>10870</v>
      </c>
      <c r="AB25" s="55">
        <v>7273</v>
      </c>
      <c r="AC25" s="55"/>
      <c r="AD25" s="55"/>
      <c r="AE25" s="55" t="s">
        <v>149</v>
      </c>
      <c r="AF25" s="55">
        <v>7273</v>
      </c>
      <c r="AG25" s="55">
        <v>7273</v>
      </c>
      <c r="AH25" s="55"/>
      <c r="AI25" s="55"/>
      <c r="AJ25" s="55" t="s">
        <v>149</v>
      </c>
      <c r="AK25" s="55">
        <v>7273</v>
      </c>
      <c r="AL25" s="55"/>
      <c r="AM25" s="55"/>
      <c r="AN25" s="55" t="s">
        <v>140</v>
      </c>
      <c r="AO25" s="55">
        <v>7735</v>
      </c>
      <c r="AP25" s="55">
        <v>11310</v>
      </c>
      <c r="AQ25" s="55">
        <v>9595</v>
      </c>
      <c r="AR25" s="55"/>
      <c r="AS25" s="55">
        <v>12080</v>
      </c>
      <c r="AT25" s="56">
        <v>12080</v>
      </c>
      <c r="AU25" s="55">
        <v>16610</v>
      </c>
      <c r="AV25" s="55">
        <v>16610</v>
      </c>
      <c r="AW25" s="55">
        <v>28072</v>
      </c>
      <c r="AX25" s="55">
        <v>9110</v>
      </c>
      <c r="AY25" s="55">
        <v>6826</v>
      </c>
      <c r="AZ25" s="55">
        <v>14830</v>
      </c>
      <c r="BA25" s="55">
        <v>9803</v>
      </c>
      <c r="BB25" s="58"/>
      <c r="BC25" s="58"/>
      <c r="BD25" s="58"/>
      <c r="BE25" s="58"/>
      <c r="BF25" s="58"/>
      <c r="BG25" s="58"/>
      <c r="BH25" s="58"/>
      <c r="BI25" s="58"/>
      <c r="BJ25" s="59"/>
      <c r="BK25" s="59"/>
      <c r="BL25" s="59"/>
      <c r="BM25" s="56"/>
      <c r="BN25" s="52"/>
      <c r="BO25" s="54"/>
      <c r="BP25" s="52" t="s">
        <v>24</v>
      </c>
      <c r="BQ25" s="52"/>
      <c r="BR25" s="68"/>
      <c r="BS25" s="90" t="s">
        <v>275</v>
      </c>
      <c r="BT25" s="53"/>
      <c r="BU25" s="66" t="s">
        <v>276</v>
      </c>
      <c r="BV25" s="69" t="s">
        <v>277</v>
      </c>
      <c r="BW25" s="67" t="s">
        <v>278</v>
      </c>
    </row>
    <row r="26" spans="1:77" s="48" customFormat="1" ht="30" customHeight="1" x14ac:dyDescent="0.15">
      <c r="A26" s="99" t="s">
        <v>133</v>
      </c>
      <c r="B26" s="107" t="s">
        <v>206</v>
      </c>
      <c r="C26" s="108" t="s">
        <v>92</v>
      </c>
      <c r="D26" s="107" t="s">
        <v>65</v>
      </c>
      <c r="E26" s="108" t="s">
        <v>49</v>
      </c>
      <c r="F26" s="52"/>
      <c r="G26" s="54"/>
      <c r="H26" s="52" t="s">
        <v>140</v>
      </c>
      <c r="I26" s="55">
        <v>20220</v>
      </c>
      <c r="J26" s="52"/>
      <c r="K26" s="54"/>
      <c r="L26" s="52" t="s">
        <v>140</v>
      </c>
      <c r="M26" s="55">
        <v>11310</v>
      </c>
      <c r="N26" s="52"/>
      <c r="O26" s="55"/>
      <c r="P26" s="52" t="s">
        <v>140</v>
      </c>
      <c r="Q26" s="55"/>
      <c r="R26" s="55">
        <v>4840</v>
      </c>
      <c r="S26" s="55"/>
      <c r="T26" s="55"/>
      <c r="U26" s="52" t="s">
        <v>140</v>
      </c>
      <c r="V26" s="55">
        <v>10155</v>
      </c>
      <c r="W26" s="55">
        <v>10870</v>
      </c>
      <c r="X26" s="55"/>
      <c r="Y26" s="55"/>
      <c r="Z26" s="55" t="s">
        <v>149</v>
      </c>
      <c r="AA26" s="55">
        <v>10870</v>
      </c>
      <c r="AB26" s="55">
        <v>7273</v>
      </c>
      <c r="AC26" s="55"/>
      <c r="AD26" s="55"/>
      <c r="AE26" s="55" t="s">
        <v>149</v>
      </c>
      <c r="AF26" s="55">
        <v>7273</v>
      </c>
      <c r="AG26" s="55">
        <v>7273</v>
      </c>
      <c r="AH26" s="55"/>
      <c r="AI26" s="55"/>
      <c r="AJ26" s="55" t="s">
        <v>149</v>
      </c>
      <c r="AK26" s="55">
        <v>7273</v>
      </c>
      <c r="AL26" s="55"/>
      <c r="AM26" s="55"/>
      <c r="AN26" s="55" t="s">
        <v>140</v>
      </c>
      <c r="AO26" s="55">
        <v>7735</v>
      </c>
      <c r="AP26" s="55">
        <v>11310</v>
      </c>
      <c r="AQ26" s="55">
        <v>9595</v>
      </c>
      <c r="AR26" s="55"/>
      <c r="AS26" s="55">
        <v>12080</v>
      </c>
      <c r="AT26" s="56">
        <v>12080</v>
      </c>
      <c r="AU26" s="55">
        <v>16610</v>
      </c>
      <c r="AV26" s="55">
        <v>16610</v>
      </c>
      <c r="AW26" s="55">
        <v>28072</v>
      </c>
      <c r="AX26" s="55">
        <v>9110</v>
      </c>
      <c r="AY26" s="55">
        <v>6826</v>
      </c>
      <c r="AZ26" s="55">
        <v>14830</v>
      </c>
      <c r="BA26" s="55">
        <v>9803</v>
      </c>
      <c r="BB26" s="58"/>
      <c r="BC26" s="58"/>
      <c r="BD26" s="58"/>
      <c r="BE26" s="58"/>
      <c r="BF26" s="58"/>
      <c r="BG26" s="58"/>
      <c r="BH26" s="58"/>
      <c r="BI26" s="58"/>
      <c r="BJ26" s="59"/>
      <c r="BK26" s="59"/>
      <c r="BL26" s="59"/>
      <c r="BM26" s="56"/>
      <c r="BN26" s="52"/>
      <c r="BO26" s="54"/>
      <c r="BP26" s="52" t="s">
        <v>24</v>
      </c>
      <c r="BQ26" s="52"/>
      <c r="BR26" s="68"/>
      <c r="BS26" s="68"/>
      <c r="BT26" s="53" t="s">
        <v>151</v>
      </c>
      <c r="BU26" s="70" t="s">
        <v>279</v>
      </c>
      <c r="BV26" s="69" t="s">
        <v>324</v>
      </c>
      <c r="BW26" s="71" t="s">
        <v>158</v>
      </c>
    </row>
    <row r="27" spans="1:77" s="48" customFormat="1" ht="30" customHeight="1" x14ac:dyDescent="0.15">
      <c r="A27" s="99" t="s">
        <v>13</v>
      </c>
      <c r="B27" s="107" t="s">
        <v>207</v>
      </c>
      <c r="C27" s="108" t="s">
        <v>171</v>
      </c>
      <c r="D27" s="107" t="s">
        <v>161</v>
      </c>
      <c r="E27" s="108" t="s">
        <v>208</v>
      </c>
      <c r="F27" s="52"/>
      <c r="G27" s="54"/>
      <c r="H27" s="52" t="s">
        <v>140</v>
      </c>
      <c r="I27" s="55">
        <v>20152</v>
      </c>
      <c r="J27" s="52"/>
      <c r="K27" s="54"/>
      <c r="L27" s="52" t="s">
        <v>140</v>
      </c>
      <c r="M27" s="55">
        <v>11165</v>
      </c>
      <c r="N27" s="52"/>
      <c r="O27" s="55"/>
      <c r="P27" s="52" t="s">
        <v>140</v>
      </c>
      <c r="Q27" s="55"/>
      <c r="R27" s="55">
        <v>5005</v>
      </c>
      <c r="S27" s="55"/>
      <c r="T27" s="55"/>
      <c r="U27" s="52" t="s">
        <v>140</v>
      </c>
      <c r="V27" s="55">
        <v>10010</v>
      </c>
      <c r="W27" s="55">
        <v>12540</v>
      </c>
      <c r="X27" s="52" t="s">
        <v>142</v>
      </c>
      <c r="Y27" s="55">
        <v>11110</v>
      </c>
      <c r="Z27" s="52" t="s">
        <v>11</v>
      </c>
      <c r="AA27" s="55">
        <v>10285</v>
      </c>
      <c r="AB27" s="55">
        <v>8943</v>
      </c>
      <c r="AC27" s="52" t="s">
        <v>142</v>
      </c>
      <c r="AD27" s="55">
        <v>8063</v>
      </c>
      <c r="AE27" s="52" t="s">
        <v>11</v>
      </c>
      <c r="AF27" s="55">
        <v>8063</v>
      </c>
      <c r="AG27" s="55">
        <v>8943</v>
      </c>
      <c r="AH27" s="52" t="s">
        <v>142</v>
      </c>
      <c r="AI27" s="55">
        <v>8063</v>
      </c>
      <c r="AJ27" s="52" t="s">
        <v>11</v>
      </c>
      <c r="AK27" s="55">
        <v>8063</v>
      </c>
      <c r="AL27" s="55"/>
      <c r="AM27" s="55"/>
      <c r="AN27" s="55" t="s">
        <v>140</v>
      </c>
      <c r="AO27" s="55">
        <v>7216</v>
      </c>
      <c r="AP27" s="55">
        <v>12980</v>
      </c>
      <c r="AQ27" s="55">
        <v>9451</v>
      </c>
      <c r="AR27" s="55"/>
      <c r="AS27" s="55">
        <v>12276</v>
      </c>
      <c r="AT27" s="56">
        <v>12276</v>
      </c>
      <c r="AU27" s="55">
        <v>16775</v>
      </c>
      <c r="AV27" s="55">
        <v>16775</v>
      </c>
      <c r="AW27" s="55">
        <v>28572</v>
      </c>
      <c r="AX27" s="55">
        <v>10780</v>
      </c>
      <c r="AY27" s="55">
        <v>6813</v>
      </c>
      <c r="AZ27" s="55">
        <v>16500</v>
      </c>
      <c r="BA27" s="55">
        <v>11473</v>
      </c>
      <c r="BB27" s="58"/>
      <c r="BC27" s="58"/>
      <c r="BD27" s="58"/>
      <c r="BE27" s="58"/>
      <c r="BF27" s="58"/>
      <c r="BG27" s="58"/>
      <c r="BH27" s="58"/>
      <c r="BI27" s="58"/>
      <c r="BJ27" s="59"/>
      <c r="BK27" s="59"/>
      <c r="BL27" s="59"/>
      <c r="BM27" s="56"/>
      <c r="BN27" s="52"/>
      <c r="BO27" s="54"/>
      <c r="BP27" s="52" t="s">
        <v>24</v>
      </c>
      <c r="BQ27" s="52"/>
      <c r="BR27" s="68"/>
      <c r="BS27" s="68"/>
      <c r="BT27" s="53" t="s">
        <v>151</v>
      </c>
      <c r="BU27" s="75" t="s">
        <v>280</v>
      </c>
      <c r="BV27" s="91" t="s">
        <v>281</v>
      </c>
      <c r="BW27" s="74" t="s">
        <v>209</v>
      </c>
    </row>
    <row r="28" spans="1:77" s="48" customFormat="1" ht="30" customHeight="1" x14ac:dyDescent="0.15">
      <c r="A28" s="99" t="s">
        <v>93</v>
      </c>
      <c r="B28" s="111" t="s">
        <v>207</v>
      </c>
      <c r="C28" s="110" t="s">
        <v>247</v>
      </c>
      <c r="D28" s="107" t="s">
        <v>325</v>
      </c>
      <c r="E28" s="110" t="s">
        <v>233</v>
      </c>
      <c r="F28" s="52"/>
      <c r="G28" s="54"/>
      <c r="H28" s="52" t="s">
        <v>140</v>
      </c>
      <c r="I28" s="55">
        <v>20152</v>
      </c>
      <c r="J28" s="52"/>
      <c r="K28" s="54"/>
      <c r="L28" s="52" t="s">
        <v>140</v>
      </c>
      <c r="M28" s="55">
        <v>11165</v>
      </c>
      <c r="N28" s="52"/>
      <c r="O28" s="55"/>
      <c r="P28" s="52" t="s">
        <v>140</v>
      </c>
      <c r="Q28" s="55">
        <v>5676</v>
      </c>
      <c r="R28" s="55">
        <v>5005</v>
      </c>
      <c r="S28" s="55"/>
      <c r="T28" s="55"/>
      <c r="U28" s="52" t="s">
        <v>140</v>
      </c>
      <c r="V28" s="55">
        <v>10010</v>
      </c>
      <c r="W28" s="55">
        <v>12540</v>
      </c>
      <c r="X28" s="52" t="s">
        <v>142</v>
      </c>
      <c r="Y28" s="55">
        <v>11110</v>
      </c>
      <c r="Z28" s="52" t="s">
        <v>11</v>
      </c>
      <c r="AA28" s="55">
        <v>10285</v>
      </c>
      <c r="AB28" s="55">
        <v>8943</v>
      </c>
      <c r="AC28" s="52" t="s">
        <v>142</v>
      </c>
      <c r="AD28" s="55">
        <v>8063</v>
      </c>
      <c r="AE28" s="52" t="s">
        <v>11</v>
      </c>
      <c r="AF28" s="55">
        <v>8063</v>
      </c>
      <c r="AG28" s="55">
        <v>8943</v>
      </c>
      <c r="AH28" s="52" t="s">
        <v>142</v>
      </c>
      <c r="AI28" s="55">
        <v>8063</v>
      </c>
      <c r="AJ28" s="52" t="s">
        <v>11</v>
      </c>
      <c r="AK28" s="55">
        <v>8063</v>
      </c>
      <c r="AL28" s="55"/>
      <c r="AM28" s="55"/>
      <c r="AN28" s="55" t="s">
        <v>140</v>
      </c>
      <c r="AO28" s="55">
        <v>7216</v>
      </c>
      <c r="AP28" s="55">
        <v>12980</v>
      </c>
      <c r="AQ28" s="55">
        <v>9451</v>
      </c>
      <c r="AR28" s="55"/>
      <c r="AS28" s="55">
        <v>12276</v>
      </c>
      <c r="AT28" s="56">
        <v>12276</v>
      </c>
      <c r="AU28" s="55">
        <v>16775</v>
      </c>
      <c r="AV28" s="55">
        <v>16775</v>
      </c>
      <c r="AW28" s="55">
        <v>28572</v>
      </c>
      <c r="AX28" s="55">
        <v>10780</v>
      </c>
      <c r="AY28" s="55">
        <v>6813</v>
      </c>
      <c r="AZ28" s="55">
        <v>16500</v>
      </c>
      <c r="BA28" s="55">
        <v>11473</v>
      </c>
      <c r="BB28" s="57"/>
      <c r="BC28" s="58"/>
      <c r="BD28" s="58"/>
      <c r="BE28" s="58"/>
      <c r="BF28" s="57"/>
      <c r="BG28" s="58"/>
      <c r="BH28" s="58"/>
      <c r="BI28" s="58"/>
      <c r="BJ28" s="53"/>
      <c r="BK28" s="59"/>
      <c r="BL28" s="59"/>
      <c r="BM28" s="56"/>
      <c r="BN28" s="52"/>
      <c r="BO28" s="54"/>
      <c r="BP28" s="52" t="s">
        <v>24</v>
      </c>
      <c r="BQ28" s="52"/>
      <c r="BR28" s="68"/>
      <c r="BS28" s="68"/>
      <c r="BT28" s="53" t="s">
        <v>151</v>
      </c>
      <c r="BU28" s="62" t="s">
        <v>234</v>
      </c>
      <c r="BV28" s="92" t="s">
        <v>282</v>
      </c>
      <c r="BW28" s="53" t="s">
        <v>235</v>
      </c>
    </row>
    <row r="29" spans="1:77" s="48" customFormat="1" ht="30" customHeight="1" x14ac:dyDescent="0.15">
      <c r="A29" s="99" t="s">
        <v>148</v>
      </c>
      <c r="B29" s="116" t="s">
        <v>212</v>
      </c>
      <c r="C29" s="113" t="s">
        <v>326</v>
      </c>
      <c r="D29" s="117" t="s">
        <v>166</v>
      </c>
      <c r="E29" s="113" t="s">
        <v>210</v>
      </c>
      <c r="F29" s="52"/>
      <c r="G29" s="54"/>
      <c r="H29" s="52" t="s">
        <v>140</v>
      </c>
      <c r="I29" s="55">
        <v>20152</v>
      </c>
      <c r="J29" s="52"/>
      <c r="K29" s="54"/>
      <c r="L29" s="52" t="s">
        <v>140</v>
      </c>
      <c r="M29" s="55">
        <v>11165</v>
      </c>
      <c r="N29" s="52"/>
      <c r="O29" s="55"/>
      <c r="P29" s="52" t="s">
        <v>140</v>
      </c>
      <c r="Q29" s="55">
        <v>5676</v>
      </c>
      <c r="R29" s="55">
        <v>5005</v>
      </c>
      <c r="S29" s="55"/>
      <c r="T29" s="55"/>
      <c r="U29" s="52" t="s">
        <v>140</v>
      </c>
      <c r="V29" s="55">
        <v>10010</v>
      </c>
      <c r="W29" s="55">
        <v>12540</v>
      </c>
      <c r="X29" s="52" t="s">
        <v>142</v>
      </c>
      <c r="Y29" s="55">
        <v>11110</v>
      </c>
      <c r="Z29" s="52" t="s">
        <v>11</v>
      </c>
      <c r="AA29" s="55">
        <v>10285</v>
      </c>
      <c r="AB29" s="55">
        <v>8943</v>
      </c>
      <c r="AC29" s="52" t="s">
        <v>142</v>
      </c>
      <c r="AD29" s="55">
        <v>8063</v>
      </c>
      <c r="AE29" s="52" t="s">
        <v>11</v>
      </c>
      <c r="AF29" s="55">
        <v>8063</v>
      </c>
      <c r="AG29" s="55">
        <v>8943</v>
      </c>
      <c r="AH29" s="52" t="s">
        <v>142</v>
      </c>
      <c r="AI29" s="55">
        <v>8063</v>
      </c>
      <c r="AJ29" s="52" t="s">
        <v>11</v>
      </c>
      <c r="AK29" s="55">
        <v>8063</v>
      </c>
      <c r="AL29" s="55"/>
      <c r="AM29" s="55"/>
      <c r="AN29" s="55" t="s">
        <v>140</v>
      </c>
      <c r="AO29" s="55">
        <v>7216</v>
      </c>
      <c r="AP29" s="55">
        <v>12980</v>
      </c>
      <c r="AQ29" s="55">
        <v>9451</v>
      </c>
      <c r="AR29" s="55"/>
      <c r="AS29" s="55">
        <v>12276</v>
      </c>
      <c r="AT29" s="56">
        <v>12276</v>
      </c>
      <c r="AU29" s="55">
        <v>16775</v>
      </c>
      <c r="AV29" s="55">
        <v>16775</v>
      </c>
      <c r="AW29" s="55">
        <v>28572</v>
      </c>
      <c r="AX29" s="55">
        <v>10780</v>
      </c>
      <c r="AY29" s="55">
        <v>6813</v>
      </c>
      <c r="AZ29" s="55">
        <v>16500</v>
      </c>
      <c r="BA29" s="55">
        <v>11473</v>
      </c>
      <c r="BB29" s="58"/>
      <c r="BC29" s="58"/>
      <c r="BD29" s="58"/>
      <c r="BE29" s="58"/>
      <c r="BF29" s="58"/>
      <c r="BG29" s="58"/>
      <c r="BH29" s="58"/>
      <c r="BI29" s="58"/>
      <c r="BJ29" s="59"/>
      <c r="BK29" s="59"/>
      <c r="BL29" s="59"/>
      <c r="BM29" s="56"/>
      <c r="BN29" s="52"/>
      <c r="BO29" s="54"/>
      <c r="BP29" s="52" t="s">
        <v>24</v>
      </c>
      <c r="BQ29" s="52"/>
      <c r="BR29" s="68"/>
      <c r="BS29" s="68" t="s">
        <v>327</v>
      </c>
      <c r="BT29" s="53" t="s">
        <v>151</v>
      </c>
      <c r="BU29" s="70" t="s">
        <v>283</v>
      </c>
      <c r="BV29" s="72" t="s">
        <v>284</v>
      </c>
      <c r="BW29" s="71" t="s">
        <v>232</v>
      </c>
    </row>
    <row r="30" spans="1:77" s="48" customFormat="1" ht="30" customHeight="1" x14ac:dyDescent="0.15">
      <c r="A30" s="99" t="s">
        <v>214</v>
      </c>
      <c r="B30" s="107" t="s">
        <v>211</v>
      </c>
      <c r="C30" s="108" t="s">
        <v>328</v>
      </c>
      <c r="D30" s="107" t="s">
        <v>55</v>
      </c>
      <c r="E30" s="108" t="s">
        <v>215</v>
      </c>
      <c r="F30" s="52"/>
      <c r="G30" s="54"/>
      <c r="H30" s="52" t="s">
        <v>140</v>
      </c>
      <c r="I30" s="55">
        <v>20152</v>
      </c>
      <c r="J30" s="52"/>
      <c r="K30" s="54"/>
      <c r="L30" s="52" t="s">
        <v>140</v>
      </c>
      <c r="M30" s="55">
        <v>11165</v>
      </c>
      <c r="N30" s="52"/>
      <c r="O30" s="55"/>
      <c r="P30" s="52" t="s">
        <v>140</v>
      </c>
      <c r="Q30" s="55">
        <v>5676</v>
      </c>
      <c r="R30" s="55">
        <v>5005</v>
      </c>
      <c r="S30" s="55"/>
      <c r="T30" s="55"/>
      <c r="U30" s="52" t="s">
        <v>140</v>
      </c>
      <c r="V30" s="55">
        <v>10010</v>
      </c>
      <c r="W30" s="55">
        <v>12540</v>
      </c>
      <c r="X30" s="52" t="s">
        <v>142</v>
      </c>
      <c r="Y30" s="55">
        <v>11110</v>
      </c>
      <c r="Z30" s="52" t="s">
        <v>11</v>
      </c>
      <c r="AA30" s="55">
        <v>10285</v>
      </c>
      <c r="AB30" s="55">
        <v>8943</v>
      </c>
      <c r="AC30" s="52" t="s">
        <v>142</v>
      </c>
      <c r="AD30" s="55">
        <v>8063</v>
      </c>
      <c r="AE30" s="52" t="s">
        <v>11</v>
      </c>
      <c r="AF30" s="55">
        <v>8063</v>
      </c>
      <c r="AG30" s="55">
        <v>8943</v>
      </c>
      <c r="AH30" s="52" t="s">
        <v>142</v>
      </c>
      <c r="AI30" s="55">
        <v>8063</v>
      </c>
      <c r="AJ30" s="52" t="s">
        <v>11</v>
      </c>
      <c r="AK30" s="55">
        <v>8063</v>
      </c>
      <c r="AL30" s="55"/>
      <c r="AM30" s="55"/>
      <c r="AN30" s="55" t="s">
        <v>140</v>
      </c>
      <c r="AO30" s="55">
        <v>7216</v>
      </c>
      <c r="AP30" s="55">
        <v>12980</v>
      </c>
      <c r="AQ30" s="55">
        <v>9451</v>
      </c>
      <c r="AR30" s="55"/>
      <c r="AS30" s="55">
        <v>12276</v>
      </c>
      <c r="AT30" s="56">
        <v>12276</v>
      </c>
      <c r="AU30" s="55">
        <v>16775</v>
      </c>
      <c r="AV30" s="55">
        <v>16775</v>
      </c>
      <c r="AW30" s="55">
        <v>28572</v>
      </c>
      <c r="AX30" s="55">
        <v>10780</v>
      </c>
      <c r="AY30" s="55">
        <v>6813</v>
      </c>
      <c r="AZ30" s="55">
        <v>16500</v>
      </c>
      <c r="BA30" s="55">
        <v>11473</v>
      </c>
      <c r="BB30" s="58"/>
      <c r="BC30" s="58"/>
      <c r="BD30" s="58"/>
      <c r="BE30" s="58"/>
      <c r="BF30" s="58"/>
      <c r="BG30" s="58"/>
      <c r="BH30" s="58"/>
      <c r="BI30" s="58"/>
      <c r="BJ30" s="59"/>
      <c r="BK30" s="59"/>
      <c r="BL30" s="59"/>
      <c r="BM30" s="56"/>
      <c r="BN30" s="52"/>
      <c r="BO30" s="54"/>
      <c r="BP30" s="52" t="s">
        <v>24</v>
      </c>
      <c r="BQ30" s="52"/>
      <c r="BR30" s="68"/>
      <c r="BS30" s="68" t="s">
        <v>329</v>
      </c>
      <c r="BT30" s="53" t="s">
        <v>151</v>
      </c>
      <c r="BU30" s="75" t="s">
        <v>285</v>
      </c>
      <c r="BV30" s="91" t="s">
        <v>286</v>
      </c>
      <c r="BW30" s="74" t="s">
        <v>20</v>
      </c>
    </row>
    <row r="31" spans="1:77" s="48" customFormat="1" ht="30" customHeight="1" x14ac:dyDescent="0.15">
      <c r="A31" s="98" t="s">
        <v>341</v>
      </c>
      <c r="B31" s="109" t="s">
        <v>342</v>
      </c>
      <c r="C31" s="106" t="s">
        <v>12</v>
      </c>
      <c r="D31" s="105" t="s">
        <v>130</v>
      </c>
      <c r="E31" s="108" t="s">
        <v>228</v>
      </c>
      <c r="F31" s="52"/>
      <c r="G31" s="55"/>
      <c r="H31" s="52" t="s">
        <v>140</v>
      </c>
      <c r="I31" s="55">
        <v>20955</v>
      </c>
      <c r="J31" s="52"/>
      <c r="K31" s="55"/>
      <c r="L31" s="52" t="s">
        <v>140</v>
      </c>
      <c r="M31" s="55">
        <v>11445</v>
      </c>
      <c r="N31" s="52"/>
      <c r="O31" s="55"/>
      <c r="P31" s="52" t="s">
        <v>140</v>
      </c>
      <c r="Q31" s="55">
        <v>5879</v>
      </c>
      <c r="R31" s="55">
        <v>5725</v>
      </c>
      <c r="S31" s="55"/>
      <c r="T31" s="55"/>
      <c r="U31" s="52" t="s">
        <v>140</v>
      </c>
      <c r="V31" s="55">
        <v>10290</v>
      </c>
      <c r="W31" s="55">
        <v>10868</v>
      </c>
      <c r="X31" s="55"/>
      <c r="Y31" s="55"/>
      <c r="Z31" s="55" t="s">
        <v>149</v>
      </c>
      <c r="AA31" s="55">
        <v>10868</v>
      </c>
      <c r="AB31" s="55">
        <v>6848</v>
      </c>
      <c r="AC31" s="55"/>
      <c r="AD31" s="55"/>
      <c r="AE31" s="55" t="s">
        <v>149</v>
      </c>
      <c r="AF31" s="55">
        <v>6848</v>
      </c>
      <c r="AG31" s="55">
        <v>6848</v>
      </c>
      <c r="AH31" s="55"/>
      <c r="AI31" s="55"/>
      <c r="AJ31" s="55" t="s">
        <v>149</v>
      </c>
      <c r="AK31" s="55">
        <v>6848</v>
      </c>
      <c r="AL31" s="55"/>
      <c r="AM31" s="55"/>
      <c r="AN31" s="55" t="s">
        <v>140</v>
      </c>
      <c r="AO31" s="55">
        <v>7859</v>
      </c>
      <c r="AP31" s="55">
        <v>12045</v>
      </c>
      <c r="AQ31" s="55">
        <v>8382</v>
      </c>
      <c r="AR31" s="55"/>
      <c r="AS31" s="55">
        <v>10916</v>
      </c>
      <c r="AT31" s="56">
        <v>10916</v>
      </c>
      <c r="AU31" s="55">
        <v>16500</v>
      </c>
      <c r="AV31" s="55">
        <v>16500</v>
      </c>
      <c r="AW31" s="55">
        <v>29000</v>
      </c>
      <c r="AX31" s="55">
        <v>9245</v>
      </c>
      <c r="AY31" s="55">
        <v>6574</v>
      </c>
      <c r="AZ31" s="55">
        <v>14883</v>
      </c>
      <c r="BA31" s="55">
        <v>9856</v>
      </c>
      <c r="BB31" s="58"/>
      <c r="BC31" s="58"/>
      <c r="BD31" s="58"/>
      <c r="BE31" s="58"/>
      <c r="BF31" s="58"/>
      <c r="BG31" s="58"/>
      <c r="BH31" s="58"/>
      <c r="BI31" s="58"/>
      <c r="BJ31" s="59"/>
      <c r="BK31" s="59"/>
      <c r="BL31" s="59"/>
      <c r="BM31" s="56"/>
      <c r="BN31" s="52"/>
      <c r="BO31" s="54"/>
      <c r="BP31" s="52" t="s">
        <v>24</v>
      </c>
      <c r="BQ31" s="52"/>
      <c r="BR31" s="68"/>
      <c r="BS31" s="68"/>
      <c r="BT31" s="53" t="s">
        <v>151</v>
      </c>
      <c r="BU31" s="70" t="s">
        <v>229</v>
      </c>
      <c r="BV31" s="93" t="s">
        <v>230</v>
      </c>
      <c r="BW31" s="71" t="s">
        <v>3</v>
      </c>
      <c r="BX31" s="49"/>
    </row>
    <row r="32" spans="1:77" s="48" customFormat="1" ht="30" customHeight="1" x14ac:dyDescent="0.15">
      <c r="A32" s="98"/>
      <c r="B32" s="109"/>
      <c r="C32" s="106"/>
      <c r="D32" s="105"/>
      <c r="E32" s="108"/>
      <c r="F32" s="52"/>
      <c r="G32" s="55"/>
      <c r="H32" s="52"/>
      <c r="I32" s="55"/>
      <c r="J32" s="52"/>
      <c r="K32" s="55"/>
      <c r="L32" s="52"/>
      <c r="M32" s="55"/>
      <c r="N32" s="52"/>
      <c r="O32" s="55"/>
      <c r="P32" s="52"/>
      <c r="Q32" s="55"/>
      <c r="R32" s="55"/>
      <c r="S32" s="55"/>
      <c r="T32" s="55"/>
      <c r="U32" s="52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  <c r="AW32" s="55"/>
      <c r="AX32" s="55"/>
      <c r="AY32" s="55"/>
      <c r="AZ32" s="55"/>
      <c r="BA32" s="55"/>
      <c r="BB32" s="58"/>
      <c r="BC32" s="58"/>
      <c r="BD32" s="58"/>
      <c r="BE32" s="58"/>
      <c r="BF32" s="58"/>
      <c r="BG32" s="58"/>
      <c r="BH32" s="58"/>
      <c r="BI32" s="58"/>
      <c r="BJ32" s="59"/>
      <c r="BK32" s="59"/>
      <c r="BL32" s="59"/>
      <c r="BM32" s="56"/>
      <c r="BN32" s="52"/>
      <c r="BO32" s="54"/>
      <c r="BP32" s="52" t="s">
        <v>24</v>
      </c>
      <c r="BQ32" s="52"/>
      <c r="BR32" s="68"/>
      <c r="BS32" s="68"/>
      <c r="BT32" s="53" t="s">
        <v>151</v>
      </c>
      <c r="BU32" s="70" t="s">
        <v>287</v>
      </c>
      <c r="BV32" s="94" t="s">
        <v>5</v>
      </c>
      <c r="BW32" s="71" t="s">
        <v>167</v>
      </c>
      <c r="BX32" s="49"/>
    </row>
    <row r="33" spans="1:75" s="48" customFormat="1" ht="30" customHeight="1" x14ac:dyDescent="0.15">
      <c r="A33" s="99" t="s">
        <v>190</v>
      </c>
      <c r="B33" s="107" t="s">
        <v>212</v>
      </c>
      <c r="C33" s="108" t="s">
        <v>168</v>
      </c>
      <c r="D33" s="107" t="s">
        <v>205</v>
      </c>
      <c r="E33" s="108" t="s">
        <v>176</v>
      </c>
      <c r="F33" s="52"/>
      <c r="G33" s="55"/>
      <c r="H33" s="52" t="s">
        <v>140</v>
      </c>
      <c r="I33" s="55">
        <v>21010</v>
      </c>
      <c r="J33" s="52"/>
      <c r="K33" s="55"/>
      <c r="L33" s="52" t="s">
        <v>140</v>
      </c>
      <c r="M33" s="55">
        <v>12133</v>
      </c>
      <c r="N33" s="52"/>
      <c r="O33" s="55"/>
      <c r="P33" s="52" t="s">
        <v>140</v>
      </c>
      <c r="Q33" s="55">
        <v>6534</v>
      </c>
      <c r="R33" s="55">
        <v>5478</v>
      </c>
      <c r="S33" s="55"/>
      <c r="T33" s="55"/>
      <c r="U33" s="52" t="s">
        <v>140</v>
      </c>
      <c r="V33" s="55">
        <v>10868</v>
      </c>
      <c r="W33" s="55">
        <v>11528</v>
      </c>
      <c r="X33" s="55"/>
      <c r="Y33" s="55"/>
      <c r="Z33" s="55" t="s">
        <v>149</v>
      </c>
      <c r="AA33" s="55">
        <v>11528</v>
      </c>
      <c r="AB33" s="55">
        <v>7986</v>
      </c>
      <c r="AC33" s="55"/>
      <c r="AD33" s="55"/>
      <c r="AE33" s="55" t="s">
        <v>149</v>
      </c>
      <c r="AF33" s="55">
        <v>7986</v>
      </c>
      <c r="AG33" s="55">
        <v>7986</v>
      </c>
      <c r="AH33" s="55"/>
      <c r="AI33" s="55"/>
      <c r="AJ33" s="55" t="s">
        <v>149</v>
      </c>
      <c r="AK33" s="55">
        <v>7986</v>
      </c>
      <c r="AL33" s="52" t="s">
        <v>156</v>
      </c>
      <c r="AM33" s="55">
        <v>8448</v>
      </c>
      <c r="AN33" s="52" t="s">
        <v>157</v>
      </c>
      <c r="AO33" s="55">
        <v>7623</v>
      </c>
      <c r="AP33" s="55">
        <v>12023</v>
      </c>
      <c r="AQ33" s="55">
        <v>10308</v>
      </c>
      <c r="AR33" s="55"/>
      <c r="AS33" s="55">
        <v>12793</v>
      </c>
      <c r="AT33" s="56">
        <v>12793</v>
      </c>
      <c r="AU33" s="55">
        <v>17248</v>
      </c>
      <c r="AV33" s="55">
        <v>17248</v>
      </c>
      <c r="AW33" s="55">
        <v>28248</v>
      </c>
      <c r="AX33" s="55">
        <v>9823</v>
      </c>
      <c r="AY33" s="55">
        <v>7269</v>
      </c>
      <c r="AZ33" s="55">
        <v>15268</v>
      </c>
      <c r="BA33" s="55">
        <v>10241</v>
      </c>
      <c r="BB33" s="58"/>
      <c r="BC33" s="58"/>
      <c r="BD33" s="58"/>
      <c r="BE33" s="58"/>
      <c r="BF33" s="58"/>
      <c r="BG33" s="58"/>
      <c r="BH33" s="58"/>
      <c r="BI33" s="58"/>
      <c r="BJ33" s="59"/>
      <c r="BK33" s="59"/>
      <c r="BL33" s="59"/>
      <c r="BM33" s="56"/>
      <c r="BN33" s="52"/>
      <c r="BO33" s="54"/>
      <c r="BP33" s="52" t="s">
        <v>24</v>
      </c>
      <c r="BQ33" s="52"/>
      <c r="BR33" s="68"/>
      <c r="BS33" s="68" t="s">
        <v>253</v>
      </c>
      <c r="BT33" s="53" t="s">
        <v>151</v>
      </c>
      <c r="BU33" s="70" t="s">
        <v>135</v>
      </c>
      <c r="BV33" s="95" t="s">
        <v>216</v>
      </c>
      <c r="BW33" s="71" t="s">
        <v>217</v>
      </c>
    </row>
    <row r="34" spans="1:75" s="48" customFormat="1" ht="30" customHeight="1" x14ac:dyDescent="0.15">
      <c r="A34" s="99" t="s">
        <v>63</v>
      </c>
      <c r="B34" s="107" t="s">
        <v>207</v>
      </c>
      <c r="C34" s="108" t="s">
        <v>213</v>
      </c>
      <c r="D34" s="107" t="s">
        <v>218</v>
      </c>
      <c r="E34" s="108" t="s">
        <v>43</v>
      </c>
      <c r="F34" s="52"/>
      <c r="G34" s="55"/>
      <c r="H34" s="52" t="s">
        <v>140</v>
      </c>
      <c r="I34" s="55">
        <v>21010</v>
      </c>
      <c r="J34" s="52"/>
      <c r="K34" s="55"/>
      <c r="L34" s="52" t="s">
        <v>140</v>
      </c>
      <c r="M34" s="55">
        <v>12133</v>
      </c>
      <c r="N34" s="52"/>
      <c r="O34" s="55"/>
      <c r="P34" s="52" t="s">
        <v>140</v>
      </c>
      <c r="Q34" s="55">
        <v>6534</v>
      </c>
      <c r="R34" s="55">
        <v>5478</v>
      </c>
      <c r="S34" s="55"/>
      <c r="T34" s="55"/>
      <c r="U34" s="52" t="s">
        <v>140</v>
      </c>
      <c r="V34" s="55">
        <v>10868</v>
      </c>
      <c r="W34" s="55">
        <v>11528</v>
      </c>
      <c r="X34" s="55"/>
      <c r="Y34" s="55"/>
      <c r="Z34" s="55" t="s">
        <v>149</v>
      </c>
      <c r="AA34" s="55">
        <v>11528</v>
      </c>
      <c r="AB34" s="55">
        <v>7986</v>
      </c>
      <c r="AC34" s="55"/>
      <c r="AD34" s="55"/>
      <c r="AE34" s="55" t="s">
        <v>149</v>
      </c>
      <c r="AF34" s="55">
        <v>7986</v>
      </c>
      <c r="AG34" s="55">
        <v>7986</v>
      </c>
      <c r="AH34" s="55"/>
      <c r="AI34" s="55"/>
      <c r="AJ34" s="55" t="s">
        <v>149</v>
      </c>
      <c r="AK34" s="55">
        <v>7986</v>
      </c>
      <c r="AL34" s="52" t="s">
        <v>156</v>
      </c>
      <c r="AM34" s="55">
        <v>8448</v>
      </c>
      <c r="AN34" s="52" t="s">
        <v>157</v>
      </c>
      <c r="AO34" s="55">
        <v>7623</v>
      </c>
      <c r="AP34" s="55">
        <v>12023</v>
      </c>
      <c r="AQ34" s="55">
        <v>10308</v>
      </c>
      <c r="AR34" s="55"/>
      <c r="AS34" s="55">
        <v>12793</v>
      </c>
      <c r="AT34" s="56">
        <v>12793</v>
      </c>
      <c r="AU34" s="55">
        <v>17248</v>
      </c>
      <c r="AV34" s="55">
        <v>17248</v>
      </c>
      <c r="AW34" s="55">
        <v>28248</v>
      </c>
      <c r="AX34" s="55">
        <v>9823</v>
      </c>
      <c r="AY34" s="55">
        <v>7269</v>
      </c>
      <c r="AZ34" s="55">
        <v>15268</v>
      </c>
      <c r="BA34" s="55">
        <v>10241</v>
      </c>
      <c r="BB34" s="58"/>
      <c r="BC34" s="58"/>
      <c r="BD34" s="58"/>
      <c r="BE34" s="58"/>
      <c r="BF34" s="58"/>
      <c r="BG34" s="58"/>
      <c r="BH34" s="58"/>
      <c r="BI34" s="58"/>
      <c r="BJ34" s="59"/>
      <c r="BK34" s="59"/>
      <c r="BL34" s="59"/>
      <c r="BM34" s="56"/>
      <c r="BN34" s="52"/>
      <c r="BO34" s="54"/>
      <c r="BP34" s="52" t="s">
        <v>24</v>
      </c>
      <c r="BQ34" s="52"/>
      <c r="BR34" s="68"/>
      <c r="BS34" s="68"/>
      <c r="BT34" s="53" t="s">
        <v>151</v>
      </c>
      <c r="BU34" s="70" t="s">
        <v>225</v>
      </c>
      <c r="BV34" s="96" t="s">
        <v>226</v>
      </c>
      <c r="BW34" s="97" t="s">
        <v>288</v>
      </c>
    </row>
  </sheetData>
  <autoFilter ref="A5:BR34" xr:uid="{00000000-0009-0000-0000-000001000000}"/>
  <mergeCells count="35">
    <mergeCell ref="BW4:BW5"/>
    <mergeCell ref="BX21:BY21"/>
    <mergeCell ref="AY4:AY5"/>
    <mergeCell ref="AZ4:BA4"/>
    <mergeCell ref="BB4:BE5"/>
    <mergeCell ref="BF4:BI5"/>
    <mergeCell ref="BJ4:BM5"/>
    <mergeCell ref="BS4:BS5"/>
    <mergeCell ref="BT4:BT5"/>
    <mergeCell ref="BU4:BU5"/>
    <mergeCell ref="BV4:BV5"/>
    <mergeCell ref="AL4:AO5"/>
    <mergeCell ref="AP4:AP5"/>
    <mergeCell ref="AQ4:AQ5"/>
    <mergeCell ref="AX4:AX5"/>
    <mergeCell ref="BR4:BR5"/>
    <mergeCell ref="AR4:AT4"/>
    <mergeCell ref="AU4:AW4"/>
    <mergeCell ref="BN4:BQ5"/>
    <mergeCell ref="A4:A5"/>
    <mergeCell ref="B4:B5"/>
    <mergeCell ref="C4:C5"/>
    <mergeCell ref="D4:D5"/>
    <mergeCell ref="E4:E5"/>
    <mergeCell ref="F4:I5"/>
    <mergeCell ref="J4:M5"/>
    <mergeCell ref="N4:Q5"/>
    <mergeCell ref="R4:R5"/>
    <mergeCell ref="S4:V5"/>
    <mergeCell ref="X5:AA5"/>
    <mergeCell ref="AC5:AF5"/>
    <mergeCell ref="AH5:AK5"/>
    <mergeCell ref="W4:AA4"/>
    <mergeCell ref="AB4:AF4"/>
    <mergeCell ref="AG4:AK4"/>
  </mergeCells>
  <phoneticPr fontId="20"/>
  <conditionalFormatting sqref="BW21">
    <cfRule type="duplicateValues" dxfId="8" priority="5"/>
  </conditionalFormatting>
  <conditionalFormatting sqref="BW22">
    <cfRule type="duplicateValues" dxfId="7" priority="4"/>
  </conditionalFormatting>
  <conditionalFormatting sqref="BW23 BW28">
    <cfRule type="duplicateValues" dxfId="6" priority="9"/>
  </conditionalFormatting>
  <conditionalFormatting sqref="BW24">
    <cfRule type="duplicateValues" dxfId="5" priority="6"/>
  </conditionalFormatting>
  <conditionalFormatting sqref="BW25">
    <cfRule type="duplicateValues" dxfId="4" priority="3"/>
  </conditionalFormatting>
  <conditionalFormatting sqref="BW26">
    <cfRule type="duplicateValues" dxfId="3" priority="1"/>
  </conditionalFormatting>
  <conditionalFormatting sqref="BW27">
    <cfRule type="duplicateValues" dxfId="2" priority="7"/>
  </conditionalFormatting>
  <conditionalFormatting sqref="BW29">
    <cfRule type="duplicateValues" dxfId="1" priority="8"/>
  </conditionalFormatting>
  <conditionalFormatting sqref="BW30">
    <cfRule type="duplicateValues" dxfId="0" priority="2"/>
  </conditionalFormatting>
  <hyperlinks>
    <hyperlink ref="BV17" r:id="rId1" xr:uid="{3B18E63C-03F7-4C2B-AAF1-509907923B7A}"/>
    <hyperlink ref="BV23" r:id="rId2" xr:uid="{0C914039-9B7B-4411-AA88-4EB6B290B4E1}"/>
    <hyperlink ref="BV19" r:id="rId3" xr:uid="{3B3B92DD-E5A5-4DF7-AAF1-653D1DA9389B}"/>
    <hyperlink ref="BV34" r:id="rId4" xr:uid="{CEAC899F-9AB2-44F5-A776-128748AE5BC1}"/>
    <hyperlink ref="BV13" r:id="rId5" xr:uid="{E7F26472-0C1F-47CD-BF4D-BD6BAAB9A458}"/>
    <hyperlink ref="BV8" r:id="rId6" xr:uid="{2C90382D-1B06-4198-80D7-E77EAADDF435}"/>
    <hyperlink ref="BV7" r:id="rId7" xr:uid="{7D3D5052-D63E-46FE-87A6-1D094E59A859}"/>
    <hyperlink ref="BV29" r:id="rId8" xr:uid="{DC697DF5-296D-4FDB-A24A-5FA5549A2373}"/>
    <hyperlink ref="BV27" r:id="rId9" xr:uid="{BB048C93-C2BE-43D8-94C0-C246BC5F20C3}"/>
    <hyperlink ref="BV16" r:id="rId10" xr:uid="{5932FC83-4ECD-4799-A27F-AEA9F4A3C99C}"/>
    <hyperlink ref="BV10" r:id="rId11" xr:uid="{F58181A2-B720-4BB4-95CB-BECBD07CBA28}"/>
    <hyperlink ref="BV31" r:id="rId12" xr:uid="{35225118-812F-4FDC-9A88-56AFE224499E}"/>
    <hyperlink ref="BV18" r:id="rId13" xr:uid="{8B67C66E-52CE-41FF-9925-71C5678A4F95}"/>
    <hyperlink ref="BV11" r:id="rId14" xr:uid="{43991D35-08E0-4563-AFD9-3F8F33266BF5}"/>
    <hyperlink ref="BV21" r:id="rId15" xr:uid="{77845E92-5C74-4ED0-A104-3109FB887A09}"/>
    <hyperlink ref="BV9" r:id="rId16" xr:uid="{1E43B03E-0087-4A08-ADD9-3236381E6759}"/>
    <hyperlink ref="BV22" r:id="rId17" xr:uid="{CE091A87-F121-4A44-AFB7-25783398FD15}"/>
    <hyperlink ref="BV25" r:id="rId18" xr:uid="{82C98A98-C7F2-4753-8780-68BB88E826C0}"/>
    <hyperlink ref="BV14" r:id="rId19" xr:uid="{11E2A895-9CC3-4D17-BB48-80DAD163AF0D}"/>
    <hyperlink ref="BV30" r:id="rId20" xr:uid="{1FAA730E-2B0F-4B6E-B612-72B4B109F82D}"/>
    <hyperlink ref="BV26" r:id="rId21" xr:uid="{A014C856-6326-4A7C-AAF9-8F04CAE4983A}"/>
  </hyperlinks>
  <printOptions horizontalCentered="1"/>
  <pageMargins left="0.25" right="0.25" top="0.75" bottom="0.75" header="0.3" footer="0.3"/>
  <pageSetup paperSize="8" scale="79" fitToWidth="0" orientation="landscape" r:id="rId22"/>
  <headerFooter>
    <oddFooter>&amp;C&amp;P/&amp;N</oddFooter>
  </headerFooter>
  <colBreaks count="2" manualBreakCount="2">
    <brk id="22" max="1048575" man="1"/>
    <brk id="4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実施報告書兼請求書(記入しないこと)</vt:lpstr>
      <vt:lpstr>委託料一覧</vt:lpstr>
      <vt:lpstr>委託料一覧!Print_Area</vt:lpstr>
      <vt:lpstr>'実施報告書兼請求書(記入しないこと)'!Print_Area</vt:lpstr>
      <vt:lpstr>委託料一覧!Print_Titles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陽子</cp:lastModifiedBy>
  <cp:lastPrinted>2025-04-02T00:34:37Z</cp:lastPrinted>
  <dcterms:created xsi:type="dcterms:W3CDTF">2024-04-05T00:17:18Z</dcterms:created>
  <dcterms:modified xsi:type="dcterms:W3CDTF">2025-04-23T04:01:25Z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2024-07-09T02:03:31Z</vt:filetime>
  </property>
</Properties>
</file>